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F:\EPSDIV\"/>
    </mc:Choice>
  </mc:AlternateContent>
  <xr:revisionPtr revIDLastSave="0" documentId="13_ncr:1_{FA431AB2-002C-4240-B4FC-0FF54A8B2E3D}" xr6:coauthVersionLast="47" xr6:coauthVersionMax="47" xr10:uidLastSave="{00000000-0000-0000-0000-000000000000}"/>
  <bookViews>
    <workbookView xWindow="-120" yWindow="-120" windowWidth="29040" windowHeight="15840" tabRatio="598" xr2:uid="{00000000-000D-0000-FFFF-FFFF00000000}"/>
  </bookViews>
  <sheets>
    <sheet name="JUL,'22" sheetId="126" r:id="rId1"/>
    <sheet name="YTD_LIST" sheetId="2" r:id="rId2"/>
    <sheet name="JUN,'22" sheetId="132" r:id="rId3"/>
    <sheet name="MAY,22" sheetId="131" r:id="rId4"/>
    <sheet name="APR,'22" sheetId="130" r:id="rId5"/>
    <sheet name="MAR,'22" sheetId="129" r:id="rId6"/>
    <sheet name="FEB,'22" sheetId="128" r:id="rId7"/>
    <sheet name="JAN,'22" sheetId="127" r:id="rId8"/>
    <sheet name="DIV ACTIONS" sheetId="3" r:id="rId9"/>
    <sheet name="ARISTOCRATS" sheetId="11" r:id="rId10"/>
    <sheet name="HYDA and DA" sheetId="68" r:id="rId11"/>
    <sheet name="PAYERS" sheetId="12" r:id="rId12"/>
    <sheet name="PAYOUTS AND YIELDS" sheetId="13" r:id="rId13"/>
  </sheets>
  <definedNames>
    <definedName name="_xlnm._FilterDatabase" localSheetId="9" hidden="1">ARISTOCRATS!$A$1:$AB$115</definedName>
    <definedName name="CIQWBGuid" hidden="1">"e7924cc5-8a6c-494a-86c7-8262c4313336"</definedName>
    <definedName name="CIQWBInfo" hidden="1">"{ ""CIQVersion"":""9.45.614.5792"" }"</definedName>
    <definedName name="IQ_ADDIN" hidden="1">"AUTO"</definedName>
    <definedName name="IQ_CH">110000</definedName>
    <definedName name="IQ_CONV_RATE" hidden="1">"c2192"</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44709.5845833333</definedName>
    <definedName name="IQ_NTM">6000</definedName>
    <definedName name="IQ_OG_TOTAL_OIL_PRODUCTON" hidden="1">"c2059"</definedName>
    <definedName name="IQ_QTD" hidden="1">750000</definedName>
    <definedName name="IQ_SHAREOUTSTANDING" hidden="1">"c1347"</definedName>
    <definedName name="IQ_TODAY" hidden="1">0</definedName>
    <definedName name="IQ_WEEK">50000</definedName>
    <definedName name="IQ_YTD">3000</definedName>
    <definedName name="IQ_YTDMONTH" hidden="1">130000</definedName>
    <definedName name="OLE_LINK1" localSheetId="0">'JUL,''22'!$H$2</definedName>
    <definedName name="SPRI_ShowListBox" localSheetId="11" hidden="1">"-1"</definedName>
    <definedName name="SPWS_WBID">"4F0282A5-4947-4AD3-8DBE-2089EA9EA116"</definedName>
    <definedName name="SPWS_WSID" localSheetId="9" hidden="1">"7FE40DE4-668C-4CCF-B613-18A6C93A60A9"</definedName>
    <definedName name="SPWS_WSID" localSheetId="8" hidden="1">"A8068216-B1A2-4B77-9380-E21B7D2BDA21"</definedName>
    <definedName name="SPWS_WSID" localSheetId="11" hidden="1">"F26367E1-A798-4CA2-B236-B104A4682AA6"</definedName>
    <definedName name="SPWS_WSID" localSheetId="12" hidden="1">"72B9BB2C-D09B-45F8-8E74-6DDFF2409115"</definedName>
    <definedName name="SPWS_WSID" localSheetId="1" hidden="1">"0D17DFAC-ABF2-440A-8D24-75A1030DE61D"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3" l="1"/>
  <c r="H721" i="2" l="1"/>
  <c r="H716" i="2"/>
  <c r="H705" i="2"/>
  <c r="H702" i="2"/>
  <c r="H701" i="2"/>
  <c r="H691" i="2"/>
  <c r="H690" i="2"/>
  <c r="H681" i="2"/>
  <c r="H679" i="2"/>
  <c r="H662" i="2"/>
  <c r="H655" i="2"/>
  <c r="H644" i="2"/>
  <c r="H639" i="2"/>
  <c r="H638" i="2"/>
  <c r="H633" i="2"/>
  <c r="H623" i="2"/>
  <c r="H606" i="2"/>
  <c r="H602" i="2"/>
  <c r="H600" i="2"/>
  <c r="H596" i="2"/>
  <c r="H581" i="2"/>
  <c r="H575" i="2"/>
  <c r="H567" i="2"/>
  <c r="H564" i="2"/>
  <c r="H562" i="2"/>
  <c r="H548" i="2"/>
  <c r="H547" i="2"/>
  <c r="H536" i="2"/>
  <c r="H535" i="2"/>
  <c r="H530" i="2"/>
  <c r="H529" i="2"/>
  <c r="H516" i="2"/>
  <c r="H508" i="2"/>
  <c r="H198" i="126"/>
  <c r="H197" i="126"/>
  <c r="H196" i="126"/>
  <c r="H195" i="126"/>
  <c r="H194" i="126"/>
  <c r="H193" i="126"/>
  <c r="H192" i="126"/>
  <c r="H191" i="126"/>
  <c r="H190" i="126"/>
  <c r="H189" i="126"/>
  <c r="H188" i="126"/>
  <c r="H187" i="126"/>
  <c r="H186" i="126"/>
  <c r="H185" i="126"/>
  <c r="H184" i="126"/>
  <c r="H183" i="126"/>
  <c r="H182" i="126"/>
  <c r="B139" i="126"/>
  <c r="F7" i="13" l="1"/>
  <c r="F8" i="13"/>
  <c r="E9" i="13"/>
  <c r="F9" i="13"/>
  <c r="E10" i="13"/>
  <c r="F10" i="13"/>
  <c r="E11" i="13"/>
  <c r="F11" i="13"/>
  <c r="E12" i="13"/>
  <c r="F12" i="13"/>
  <c r="E13" i="13"/>
  <c r="F13" i="13"/>
  <c r="E14" i="13"/>
  <c r="F14" i="13"/>
  <c r="E15" i="13"/>
  <c r="F15" i="13"/>
  <c r="E16" i="13"/>
  <c r="F16" i="13"/>
  <c r="E17" i="13"/>
  <c r="F17" i="13"/>
  <c r="E18" i="13"/>
  <c r="F18" i="13"/>
  <c r="E19" i="13"/>
  <c r="F19" i="13"/>
  <c r="E20" i="13"/>
  <c r="F20" i="13"/>
  <c r="E21" i="13"/>
  <c r="F21" i="13"/>
  <c r="E22" i="13"/>
  <c r="F22" i="13"/>
  <c r="E23" i="13"/>
  <c r="F23" i="13"/>
  <c r="E24" i="13"/>
  <c r="F24" i="13"/>
  <c r="E25" i="13"/>
  <c r="F25" i="13"/>
  <c r="E26" i="13"/>
  <c r="F26" i="13"/>
  <c r="E27" i="13"/>
  <c r="F27" i="13"/>
  <c r="E28" i="13"/>
  <c r="F28" i="13"/>
  <c r="E29" i="13"/>
  <c r="F29" i="13"/>
  <c r="E30" i="13"/>
  <c r="F30" i="13"/>
  <c r="E31" i="13"/>
  <c r="F31" i="13"/>
  <c r="E32" i="13"/>
  <c r="F32" i="13"/>
  <c r="E33" i="13"/>
  <c r="F33" i="13"/>
  <c r="E34" i="13"/>
  <c r="F34" i="13"/>
  <c r="E35" i="13"/>
  <c r="F35" i="13"/>
  <c r="E36" i="13"/>
  <c r="F36" i="13"/>
  <c r="E37" i="13"/>
  <c r="F37" i="13"/>
  <c r="E38" i="13"/>
  <c r="F38" i="13"/>
  <c r="E39" i="13"/>
  <c r="F39" i="13"/>
  <c r="E40" i="13"/>
  <c r="F40" i="13"/>
  <c r="E41" i="13"/>
  <c r="F41" i="13"/>
  <c r="E42" i="13"/>
  <c r="F42" i="13"/>
  <c r="E43" i="13"/>
  <c r="F43" i="13"/>
  <c r="E44" i="13"/>
  <c r="F44" i="13"/>
  <c r="E45" i="13"/>
  <c r="F45" i="13"/>
  <c r="E46" i="13"/>
  <c r="F46" i="13"/>
  <c r="E47" i="13"/>
  <c r="F47" i="13"/>
  <c r="E48" i="13"/>
  <c r="F48" i="13"/>
  <c r="E49" i="13"/>
  <c r="F49" i="13"/>
  <c r="E50" i="13"/>
  <c r="F50" i="13"/>
  <c r="E51" i="13"/>
  <c r="F51" i="13"/>
  <c r="E52" i="13"/>
  <c r="F52" i="13"/>
  <c r="E53" i="13"/>
  <c r="F53" i="13"/>
  <c r="E54" i="13"/>
  <c r="F54" i="13"/>
  <c r="E55" i="13"/>
  <c r="F55" i="13"/>
  <c r="E56" i="13"/>
  <c r="F56" i="13"/>
  <c r="E57" i="13"/>
  <c r="F57" i="13"/>
  <c r="E58" i="13"/>
  <c r="F58" i="13"/>
  <c r="E59" i="13"/>
  <c r="F59" i="13"/>
  <c r="E60" i="13"/>
  <c r="F60" i="13"/>
  <c r="E61" i="13"/>
  <c r="F61" i="13"/>
  <c r="E62" i="13"/>
  <c r="F62" i="13"/>
  <c r="E63" i="13"/>
  <c r="F63" i="13"/>
  <c r="E64" i="13"/>
  <c r="F64" i="13"/>
  <c r="E65" i="13"/>
  <c r="F65" i="13"/>
  <c r="E66" i="13"/>
  <c r="F66" i="13"/>
  <c r="E67" i="13"/>
  <c r="F67" i="13"/>
  <c r="E68" i="13"/>
  <c r="F68" i="13"/>
  <c r="E69" i="13"/>
  <c r="F69" i="13"/>
  <c r="E70" i="13"/>
  <c r="F70" i="13"/>
  <c r="E71" i="13"/>
  <c r="F71" i="13"/>
  <c r="E72" i="13"/>
  <c r="F72" i="13"/>
  <c r="E73" i="13"/>
  <c r="F73" i="13"/>
  <c r="E74" i="13"/>
  <c r="F74" i="13"/>
  <c r="E75" i="13"/>
  <c r="F75" i="13"/>
  <c r="E76" i="13"/>
  <c r="F76" i="13"/>
  <c r="E77" i="13"/>
  <c r="F77" i="13"/>
  <c r="E78" i="13"/>
  <c r="F78" i="13"/>
  <c r="E79" i="13"/>
  <c r="F79" i="13"/>
  <c r="E80" i="13"/>
  <c r="F80" i="13"/>
  <c r="E81" i="13"/>
  <c r="F81" i="13"/>
  <c r="E82" i="13"/>
  <c r="F82" i="13"/>
  <c r="E83" i="13"/>
  <c r="F83" i="13"/>
  <c r="E84" i="13"/>
  <c r="E85" i="13"/>
  <c r="E86" i="13"/>
  <c r="C8" i="12"/>
  <c r="C9" i="12"/>
  <c r="C10" i="12"/>
  <c r="C11" i="12"/>
  <c r="C12" i="12"/>
  <c r="C13" i="12"/>
  <c r="C14" i="12"/>
  <c r="C15" i="12"/>
  <c r="C8" i="3"/>
  <c r="E8" i="3"/>
  <c r="F8" i="3"/>
  <c r="G8" i="3" s="1"/>
  <c r="H8" i="3"/>
  <c r="C1" i="127"/>
  <c r="B139" i="127"/>
  <c r="D139" i="127"/>
  <c r="B141" i="127"/>
  <c r="D141" i="127"/>
  <c r="B142" i="127"/>
  <c r="D142" i="127"/>
  <c r="B143" i="127"/>
  <c r="D143" i="127"/>
  <c r="B144" i="127"/>
  <c r="D144" i="127"/>
  <c r="B145" i="127"/>
  <c r="D145" i="127"/>
  <c r="B146" i="127"/>
  <c r="D146" i="127"/>
  <c r="G163" i="127"/>
  <c r="J164" i="127"/>
  <c r="K164" i="127"/>
  <c r="H192" i="127"/>
  <c r="H196" i="127"/>
  <c r="C1" i="128"/>
  <c r="B139" i="128"/>
  <c r="D139" i="128"/>
  <c r="B141" i="128"/>
  <c r="D141" i="128"/>
  <c r="B142" i="128"/>
  <c r="D142" i="128"/>
  <c r="B143" i="128"/>
  <c r="D143" i="128"/>
  <c r="B144" i="128"/>
  <c r="D144" i="128"/>
  <c r="B145" i="128"/>
  <c r="D145" i="128"/>
  <c r="B146" i="128"/>
  <c r="D146" i="128"/>
  <c r="G163" i="128"/>
  <c r="J164" i="128"/>
  <c r="K164" i="128"/>
  <c r="H185" i="128"/>
  <c r="H186" i="128"/>
  <c r="H187" i="128"/>
  <c r="H188" i="128"/>
  <c r="H189" i="128"/>
  <c r="H190" i="128"/>
  <c r="H191" i="128"/>
  <c r="H192" i="128"/>
  <c r="H193" i="128"/>
  <c r="H194" i="128"/>
  <c r="H195" i="128"/>
  <c r="H196" i="128"/>
  <c r="H197" i="128"/>
  <c r="H198" i="128"/>
  <c r="H199" i="128"/>
  <c r="H200" i="128"/>
  <c r="H201" i="128"/>
  <c r="H202" i="128"/>
  <c r="H203" i="128"/>
  <c r="H204" i="128"/>
  <c r="H205" i="128"/>
  <c r="H206" i="128"/>
  <c r="H207" i="128"/>
  <c r="H208" i="128"/>
  <c r="H209" i="128"/>
  <c r="H210" i="128"/>
  <c r="H211" i="128"/>
  <c r="H212" i="128"/>
  <c r="H213" i="128"/>
  <c r="H214" i="128"/>
  <c r="H215" i="128"/>
  <c r="H216" i="128"/>
  <c r="H217" i="128"/>
  <c r="H218" i="128"/>
  <c r="H219" i="128"/>
  <c r="H220" i="128"/>
  <c r="H221" i="128"/>
  <c r="H222" i="128"/>
  <c r="H223" i="128"/>
  <c r="H224" i="128"/>
  <c r="H225" i="128"/>
  <c r="H226" i="128"/>
  <c r="H227" i="128"/>
  <c r="H228" i="128"/>
  <c r="H229" i="128"/>
  <c r="H230" i="128"/>
  <c r="H231" i="128"/>
  <c r="H232" i="128"/>
  <c r="H233" i="128"/>
  <c r="H234" i="128"/>
  <c r="H235" i="128"/>
  <c r="H236" i="128"/>
  <c r="H237" i="128"/>
  <c r="H239" i="128"/>
  <c r="H240" i="128"/>
  <c r="H241" i="128"/>
  <c r="H242" i="128"/>
  <c r="H243" i="128"/>
  <c r="H244" i="128"/>
  <c r="H245" i="128"/>
  <c r="H246" i="128"/>
  <c r="H247" i="128"/>
  <c r="H248" i="128"/>
  <c r="H249" i="128"/>
  <c r="H250" i="128"/>
  <c r="H251" i="128"/>
  <c r="H252" i="128"/>
  <c r="H253" i="128"/>
  <c r="H254" i="128"/>
  <c r="H255" i="128"/>
  <c r="H257" i="128"/>
  <c r="H258" i="128"/>
  <c r="C1" i="129"/>
  <c r="B139" i="129"/>
  <c r="D139" i="129"/>
  <c r="B141" i="129"/>
  <c r="D141" i="129"/>
  <c r="B142" i="129"/>
  <c r="D142" i="129"/>
  <c r="B143" i="129"/>
  <c r="D143" i="129"/>
  <c r="B144" i="129"/>
  <c r="D144" i="129"/>
  <c r="B145" i="129"/>
  <c r="D145" i="129"/>
  <c r="B146" i="129"/>
  <c r="D146" i="129"/>
  <c r="G163" i="129"/>
  <c r="J164" i="129"/>
  <c r="K164" i="129"/>
  <c r="H182" i="129"/>
  <c r="H183" i="129"/>
  <c r="H184" i="129"/>
  <c r="H185" i="129"/>
  <c r="H186" i="129"/>
  <c r="H187" i="129"/>
  <c r="H188" i="129"/>
  <c r="H189" i="129"/>
  <c r="H190" i="129"/>
  <c r="H191" i="129"/>
  <c r="H192" i="129"/>
  <c r="H193" i="129"/>
  <c r="H194" i="129"/>
  <c r="H195" i="129"/>
  <c r="H196" i="129"/>
  <c r="H197" i="129"/>
  <c r="H198" i="129"/>
  <c r="H199" i="129"/>
  <c r="H200" i="129"/>
  <c r="H201" i="129"/>
  <c r="H202" i="129"/>
  <c r="H203" i="129"/>
  <c r="H204" i="129"/>
  <c r="H205" i="129"/>
  <c r="H206" i="129"/>
  <c r="H208" i="129"/>
  <c r="H209" i="129"/>
  <c r="C1" i="131"/>
  <c r="B139" i="131"/>
  <c r="D139" i="131"/>
  <c r="B141" i="131"/>
  <c r="D141" i="131"/>
  <c r="B142" i="131"/>
  <c r="D142" i="131"/>
  <c r="B143" i="131"/>
  <c r="D143" i="131"/>
  <c r="B144" i="131"/>
  <c r="D144" i="131"/>
  <c r="B145" i="131"/>
  <c r="D145" i="131"/>
  <c r="B146" i="131"/>
  <c r="D146" i="131"/>
  <c r="G163" i="131"/>
  <c r="J164" i="131"/>
  <c r="K164" i="131"/>
  <c r="H185" i="131"/>
  <c r="H188" i="131"/>
  <c r="H189" i="131"/>
  <c r="H190" i="131"/>
  <c r="H191" i="131"/>
  <c r="H193" i="131"/>
  <c r="H194" i="131"/>
  <c r="H196" i="131"/>
  <c r="H197" i="131"/>
  <c r="H198" i="131"/>
  <c r="H199" i="131"/>
  <c r="H200" i="131"/>
  <c r="H201" i="131"/>
  <c r="H202" i="131"/>
  <c r="H203" i="131"/>
  <c r="H204" i="131"/>
  <c r="H205" i="131"/>
  <c r="H207" i="131"/>
  <c r="H208" i="131"/>
  <c r="H209" i="131"/>
  <c r="H210" i="131"/>
  <c r="H211" i="131"/>
  <c r="H212" i="131"/>
  <c r="H214" i="131"/>
  <c r="C1" i="132"/>
  <c r="B139" i="132"/>
  <c r="D139" i="132"/>
  <c r="B140" i="132"/>
  <c r="D140" i="132"/>
  <c r="B141" i="132"/>
  <c r="D141" i="132"/>
  <c r="B142" i="132"/>
  <c r="D142" i="132"/>
  <c r="B143" i="132"/>
  <c r="D143" i="132"/>
  <c r="B144" i="132"/>
  <c r="D144" i="132"/>
  <c r="B145" i="132"/>
  <c r="D145" i="132"/>
  <c r="B146" i="132"/>
  <c r="D146" i="132"/>
  <c r="G163" i="132"/>
  <c r="J164" i="132"/>
  <c r="K164" i="132"/>
  <c r="H182" i="132"/>
  <c r="H183" i="132"/>
  <c r="H184" i="132"/>
  <c r="H185" i="132"/>
  <c r="H186" i="132"/>
  <c r="H187" i="132"/>
  <c r="H188" i="132"/>
  <c r="H189" i="132"/>
  <c r="H190" i="132"/>
  <c r="H191" i="132"/>
  <c r="H192" i="132"/>
  <c r="H193" i="132"/>
  <c r="H194" i="132"/>
  <c r="B7" i="2"/>
  <c r="B23" i="2" s="1"/>
  <c r="G7" i="2"/>
  <c r="G23" i="2" s="1"/>
  <c r="B8" i="2"/>
  <c r="G8" i="2"/>
  <c r="C23" i="2"/>
  <c r="D23" i="2"/>
  <c r="E23" i="2"/>
  <c r="F23" i="2"/>
  <c r="B103" i="2"/>
  <c r="G103" i="2"/>
  <c r="B104" i="2"/>
  <c r="G104" i="2"/>
  <c r="G332" i="2" s="1"/>
  <c r="B105" i="2"/>
  <c r="G105" i="2"/>
  <c r="B106" i="2"/>
  <c r="B336" i="2" s="1"/>
  <c r="G106" i="2"/>
  <c r="G333" i="2" s="1"/>
  <c r="B107" i="2"/>
  <c r="G107" i="2"/>
  <c r="B108" i="2"/>
  <c r="G108" i="2"/>
  <c r="B109" i="2"/>
  <c r="G109" i="2"/>
  <c r="B110" i="2"/>
  <c r="G110" i="2"/>
  <c r="B111" i="2"/>
  <c r="G111" i="2"/>
  <c r="B112" i="2"/>
  <c r="G112" i="2"/>
  <c r="D113" i="2"/>
  <c r="F113" i="2"/>
  <c r="B113" i="2"/>
  <c r="B344" i="2" s="1"/>
  <c r="G113" i="2"/>
  <c r="G344" i="2" s="1"/>
  <c r="B114" i="2"/>
  <c r="G114" i="2"/>
  <c r="B115" i="2"/>
  <c r="G115" i="2"/>
  <c r="B116" i="2"/>
  <c r="G116" i="2"/>
  <c r="B117" i="2"/>
  <c r="G117" i="2"/>
  <c r="B118" i="2"/>
  <c r="G118" i="2"/>
  <c r="B119" i="2"/>
  <c r="G119" i="2"/>
  <c r="E120" i="2"/>
  <c r="F120" i="2"/>
  <c r="B120" i="2"/>
  <c r="B352" i="2" s="1"/>
  <c r="G120" i="2"/>
  <c r="G352" i="2" s="1"/>
  <c r="B121" i="2"/>
  <c r="G121" i="2"/>
  <c r="G356" i="2" s="1"/>
  <c r="B122" i="2"/>
  <c r="G122" i="2"/>
  <c r="B123" i="2"/>
  <c r="G123" i="2"/>
  <c r="B124" i="2"/>
  <c r="G124" i="2"/>
  <c r="B125" i="2"/>
  <c r="G125" i="2"/>
  <c r="B126" i="2"/>
  <c r="G126" i="2"/>
  <c r="B127" i="2"/>
  <c r="G127" i="2"/>
  <c r="B128" i="2"/>
  <c r="B360" i="2" s="1"/>
  <c r="G128" i="2"/>
  <c r="G360" i="2" s="1"/>
  <c r="B129" i="2"/>
  <c r="G129" i="2"/>
  <c r="G364" i="2" s="1"/>
  <c r="B130" i="2"/>
  <c r="G130" i="2"/>
  <c r="B131" i="2"/>
  <c r="G131" i="2"/>
  <c r="B132" i="2"/>
  <c r="G132" i="2"/>
  <c r="B133" i="2"/>
  <c r="G133" i="2"/>
  <c r="B134" i="2"/>
  <c r="G134" i="2"/>
  <c r="B135" i="2"/>
  <c r="G135" i="2"/>
  <c r="B136" i="2"/>
  <c r="B368" i="2" s="1"/>
  <c r="G136" i="2"/>
  <c r="G368" i="2" s="1"/>
  <c r="B137" i="2"/>
  <c r="G137" i="2"/>
  <c r="G372" i="2" s="1"/>
  <c r="B138" i="2"/>
  <c r="G138" i="2"/>
  <c r="B139" i="2"/>
  <c r="G139" i="2"/>
  <c r="B140" i="2"/>
  <c r="G140" i="2"/>
  <c r="B141" i="2"/>
  <c r="G141" i="2"/>
  <c r="B142" i="2"/>
  <c r="G142" i="2"/>
  <c r="B143" i="2"/>
  <c r="G143" i="2"/>
  <c r="B144" i="2"/>
  <c r="B376" i="2" s="1"/>
  <c r="G144" i="2"/>
  <c r="G376" i="2" s="1"/>
  <c r="B145" i="2"/>
  <c r="G145" i="2"/>
  <c r="G380" i="2" s="1"/>
  <c r="B146" i="2"/>
  <c r="G146" i="2"/>
  <c r="B147" i="2"/>
  <c r="G147" i="2"/>
  <c r="B148" i="2"/>
  <c r="G148" i="2"/>
  <c r="B149" i="2"/>
  <c r="G149" i="2"/>
  <c r="B150" i="2"/>
  <c r="G150" i="2"/>
  <c r="B151" i="2"/>
  <c r="G151" i="2"/>
  <c r="B152" i="2"/>
  <c r="B384" i="2" s="1"/>
  <c r="G152" i="2"/>
  <c r="G384" i="2" s="1"/>
  <c r="B153" i="2"/>
  <c r="G153" i="2"/>
  <c r="G388" i="2" s="1"/>
  <c r="B154" i="2"/>
  <c r="G154" i="2"/>
  <c r="B155" i="2"/>
  <c r="G155" i="2"/>
  <c r="B156" i="2"/>
  <c r="G156" i="2"/>
  <c r="B157" i="2"/>
  <c r="G157" i="2"/>
  <c r="B158" i="2"/>
  <c r="G158" i="2"/>
  <c r="B159" i="2"/>
  <c r="G159" i="2"/>
  <c r="B160" i="2"/>
  <c r="B392" i="2" s="1"/>
  <c r="G160" i="2"/>
  <c r="G395" i="2" s="1"/>
  <c r="B161" i="2"/>
  <c r="G161" i="2"/>
  <c r="G396" i="2" s="1"/>
  <c r="B162" i="2"/>
  <c r="G162" i="2"/>
  <c r="B163" i="2"/>
  <c r="G163" i="2"/>
  <c r="B164" i="2"/>
  <c r="G164" i="2"/>
  <c r="B165" i="2"/>
  <c r="G165" i="2"/>
  <c r="B166" i="2"/>
  <c r="G166" i="2"/>
  <c r="B167" i="2"/>
  <c r="G167" i="2"/>
  <c r="B168" i="2"/>
  <c r="B400" i="2" s="1"/>
  <c r="G168" i="2"/>
  <c r="G403" i="2" s="1"/>
  <c r="B169" i="2"/>
  <c r="G169" i="2"/>
  <c r="G404" i="2" s="1"/>
  <c r="B170" i="2"/>
  <c r="G170" i="2"/>
  <c r="B171" i="2"/>
  <c r="G171" i="2"/>
  <c r="B172" i="2"/>
  <c r="G172" i="2"/>
  <c r="B173" i="2"/>
  <c r="G173" i="2"/>
  <c r="B174" i="2"/>
  <c r="G174" i="2"/>
  <c r="B175" i="2"/>
  <c r="G175" i="2"/>
  <c r="B176" i="2"/>
  <c r="B411" i="2" s="1"/>
  <c r="G176" i="2"/>
  <c r="G411" i="2" s="1"/>
  <c r="B177" i="2"/>
  <c r="G177" i="2"/>
  <c r="G412" i="2" s="1"/>
  <c r="B178" i="2"/>
  <c r="G178" i="2"/>
  <c r="B179" i="2"/>
  <c r="G179" i="2"/>
  <c r="B180" i="2"/>
  <c r="G180" i="2"/>
  <c r="B181" i="2"/>
  <c r="G181" i="2"/>
  <c r="B182" i="2"/>
  <c r="G182" i="2"/>
  <c r="B183" i="2"/>
  <c r="G183" i="2"/>
  <c r="B184" i="2"/>
  <c r="B419" i="2" s="1"/>
  <c r="G184" i="2"/>
  <c r="G419" i="2" s="1"/>
  <c r="B185" i="2"/>
  <c r="G185" i="2"/>
  <c r="G420" i="2" s="1"/>
  <c r="B186" i="2"/>
  <c r="G186" i="2"/>
  <c r="B187" i="2"/>
  <c r="G187" i="2"/>
  <c r="B188" i="2"/>
  <c r="G188" i="2"/>
  <c r="B189" i="2"/>
  <c r="G189" i="2"/>
  <c r="B190" i="2"/>
  <c r="G190" i="2"/>
  <c r="B191" i="2"/>
  <c r="G191" i="2"/>
  <c r="B192" i="2"/>
  <c r="B427" i="2" s="1"/>
  <c r="G192" i="2"/>
  <c r="G427" i="2" s="1"/>
  <c r="B193" i="2"/>
  <c r="G193" i="2"/>
  <c r="G428" i="2" s="1"/>
  <c r="B194" i="2"/>
  <c r="G194" i="2"/>
  <c r="B195" i="2"/>
  <c r="G195" i="2"/>
  <c r="B196" i="2"/>
  <c r="G196" i="2"/>
  <c r="B197" i="2"/>
  <c r="G197" i="2"/>
  <c r="B198" i="2"/>
  <c r="G198" i="2"/>
  <c r="B199" i="2"/>
  <c r="G199" i="2"/>
  <c r="B200" i="2"/>
  <c r="B435" i="2" s="1"/>
  <c r="G200" i="2"/>
  <c r="G435" i="2" s="1"/>
  <c r="B201" i="2"/>
  <c r="G201" i="2"/>
  <c r="G436" i="2" s="1"/>
  <c r="B202" i="2"/>
  <c r="G202" i="2"/>
  <c r="B203" i="2"/>
  <c r="G203" i="2"/>
  <c r="B204" i="2"/>
  <c r="G204" i="2"/>
  <c r="B205" i="2"/>
  <c r="G205" i="2"/>
  <c r="B206" i="2"/>
  <c r="G206" i="2"/>
  <c r="B207" i="2"/>
  <c r="G207" i="2"/>
  <c r="B208" i="2"/>
  <c r="B443" i="2" s="1"/>
  <c r="G208" i="2"/>
  <c r="G443" i="2" s="1"/>
  <c r="B209" i="2"/>
  <c r="G209" i="2"/>
  <c r="G444" i="2" s="1"/>
  <c r="B210" i="2"/>
  <c r="G210" i="2"/>
  <c r="B211" i="2"/>
  <c r="G211" i="2"/>
  <c r="B212" i="2"/>
  <c r="G212" i="2"/>
  <c r="B213" i="2"/>
  <c r="G213" i="2"/>
  <c r="B214" i="2"/>
  <c r="G214" i="2"/>
  <c r="B215" i="2"/>
  <c r="G215" i="2"/>
  <c r="B216" i="2"/>
  <c r="B451" i="2" s="1"/>
  <c r="G216" i="2"/>
  <c r="B217" i="2"/>
  <c r="G217" i="2"/>
  <c r="G452" i="2" s="1"/>
  <c r="B218" i="2"/>
  <c r="G218" i="2"/>
  <c r="B219" i="2"/>
  <c r="G219" i="2"/>
  <c r="B220" i="2"/>
  <c r="G220" i="2"/>
  <c r="B221" i="2"/>
  <c r="G221" i="2"/>
  <c r="B222" i="2"/>
  <c r="G222" i="2"/>
  <c r="B223" i="2"/>
  <c r="G223" i="2"/>
  <c r="B224" i="2"/>
  <c r="B459" i="2" s="1"/>
  <c r="G224" i="2"/>
  <c r="B225" i="2"/>
  <c r="G225" i="2"/>
  <c r="G460" i="2" s="1"/>
  <c r="B226" i="2"/>
  <c r="G226" i="2"/>
  <c r="B227" i="2"/>
  <c r="G227" i="2"/>
  <c r="B228" i="2"/>
  <c r="G228" i="2"/>
  <c r="B229" i="2"/>
  <c r="G229" i="2"/>
  <c r="B230" i="2"/>
  <c r="G230" i="2"/>
  <c r="B231" i="2"/>
  <c r="G231" i="2"/>
  <c r="B232" i="2"/>
  <c r="B467" i="2" s="1"/>
  <c r="G232" i="2"/>
  <c r="B233" i="2"/>
  <c r="G233" i="2"/>
  <c r="B234" i="2"/>
  <c r="G234" i="2"/>
  <c r="B235" i="2"/>
  <c r="G235" i="2"/>
  <c r="B236" i="2"/>
  <c r="G236" i="2"/>
  <c r="B237" i="2"/>
  <c r="G237" i="2"/>
  <c r="B238" i="2"/>
  <c r="G238" i="2"/>
  <c r="B239" i="2"/>
  <c r="G239" i="2"/>
  <c r="B240" i="2"/>
  <c r="B470" i="2" s="1"/>
  <c r="G240" i="2"/>
  <c r="G468" i="2" s="1"/>
  <c r="B241" i="2"/>
  <c r="G241" i="2"/>
  <c r="B242" i="2"/>
  <c r="G242" i="2"/>
  <c r="B243" i="2"/>
  <c r="G243" i="2"/>
  <c r="B244" i="2"/>
  <c r="G244" i="2"/>
  <c r="B245" i="2"/>
  <c r="G245" i="2"/>
  <c r="B246" i="2"/>
  <c r="G246" i="2"/>
  <c r="B247" i="2"/>
  <c r="G247" i="2"/>
  <c r="B248" i="2"/>
  <c r="B478" i="2" s="1"/>
  <c r="G248" i="2"/>
  <c r="G476" i="2" s="1"/>
  <c r="B249" i="2"/>
  <c r="G249" i="2"/>
  <c r="B250" i="2"/>
  <c r="G250" i="2"/>
  <c r="B251" i="2"/>
  <c r="G251" i="2"/>
  <c r="B252" i="2"/>
  <c r="G252" i="2"/>
  <c r="B253" i="2"/>
  <c r="G253" i="2"/>
  <c r="B254" i="2"/>
  <c r="G254" i="2"/>
  <c r="B255" i="2"/>
  <c r="G255" i="2"/>
  <c r="B256" i="2"/>
  <c r="G256" i="2"/>
  <c r="B257" i="2"/>
  <c r="G257" i="2"/>
  <c r="B259" i="2"/>
  <c r="C259" i="2"/>
  <c r="D259" i="2"/>
  <c r="E259" i="2"/>
  <c r="F259" i="2"/>
  <c r="G259" i="2"/>
  <c r="B260" i="2"/>
  <c r="C260" i="2"/>
  <c r="D260" i="2"/>
  <c r="E260" i="2"/>
  <c r="F260" i="2"/>
  <c r="G260" i="2"/>
  <c r="B261" i="2"/>
  <c r="C261" i="2"/>
  <c r="D261" i="2"/>
  <c r="E261" i="2"/>
  <c r="F261" i="2"/>
  <c r="G261" i="2"/>
  <c r="B262" i="2"/>
  <c r="C262" i="2"/>
  <c r="D262" i="2"/>
  <c r="E262" i="2"/>
  <c r="F262" i="2"/>
  <c r="G262" i="2"/>
  <c r="B263" i="2"/>
  <c r="C263" i="2"/>
  <c r="D263" i="2"/>
  <c r="E263" i="2"/>
  <c r="F263" i="2"/>
  <c r="G263" i="2"/>
  <c r="B264" i="2"/>
  <c r="C264" i="2"/>
  <c r="D264" i="2"/>
  <c r="E264" i="2"/>
  <c r="F264" i="2"/>
  <c r="G264" i="2"/>
  <c r="B265" i="2"/>
  <c r="C265" i="2"/>
  <c r="D265" i="2"/>
  <c r="E265" i="2"/>
  <c r="F265" i="2"/>
  <c r="G265" i="2"/>
  <c r="B266" i="2"/>
  <c r="C266" i="2"/>
  <c r="D266" i="2"/>
  <c r="E266" i="2"/>
  <c r="F266" i="2"/>
  <c r="G266" i="2"/>
  <c r="B267" i="2"/>
  <c r="C267" i="2"/>
  <c r="D267" i="2"/>
  <c r="E267" i="2"/>
  <c r="F267" i="2"/>
  <c r="G267" i="2"/>
  <c r="B268" i="2"/>
  <c r="C268" i="2"/>
  <c r="D268" i="2"/>
  <c r="E268" i="2"/>
  <c r="F268" i="2"/>
  <c r="G268" i="2"/>
  <c r="B269" i="2"/>
  <c r="C269" i="2"/>
  <c r="D269" i="2"/>
  <c r="E269" i="2"/>
  <c r="F269" i="2"/>
  <c r="G269" i="2"/>
  <c r="B270" i="2"/>
  <c r="C270" i="2"/>
  <c r="D270" i="2"/>
  <c r="E270" i="2"/>
  <c r="F270" i="2"/>
  <c r="G270" i="2"/>
  <c r="B271" i="2"/>
  <c r="C271" i="2"/>
  <c r="D271" i="2"/>
  <c r="E271" i="2"/>
  <c r="F271" i="2"/>
  <c r="G271" i="2"/>
  <c r="B272" i="2"/>
  <c r="C272" i="2"/>
  <c r="D272" i="2"/>
  <c r="E272" i="2"/>
  <c r="F272" i="2"/>
  <c r="G272" i="2"/>
  <c r="B273" i="2"/>
  <c r="C273" i="2"/>
  <c r="D273" i="2"/>
  <c r="E273" i="2"/>
  <c r="F273" i="2"/>
  <c r="G273" i="2"/>
  <c r="B274" i="2"/>
  <c r="C274" i="2"/>
  <c r="D274" i="2"/>
  <c r="E274" i="2"/>
  <c r="F274" i="2"/>
  <c r="G274" i="2"/>
  <c r="B275" i="2"/>
  <c r="C275" i="2"/>
  <c r="D275" i="2"/>
  <c r="E275" i="2"/>
  <c r="F275" i="2"/>
  <c r="G275" i="2"/>
  <c r="B276" i="2"/>
  <c r="C276" i="2"/>
  <c r="D276" i="2"/>
  <c r="E276" i="2"/>
  <c r="F276" i="2"/>
  <c r="G276" i="2"/>
  <c r="B277" i="2"/>
  <c r="C277" i="2"/>
  <c r="D277" i="2"/>
  <c r="E277" i="2"/>
  <c r="F277" i="2"/>
  <c r="G277" i="2"/>
  <c r="B278" i="2"/>
  <c r="C278" i="2"/>
  <c r="D278" i="2"/>
  <c r="E278" i="2"/>
  <c r="F278" i="2"/>
  <c r="G278" i="2"/>
  <c r="B279" i="2"/>
  <c r="C279" i="2"/>
  <c r="D279" i="2"/>
  <c r="E279" i="2"/>
  <c r="F279" i="2"/>
  <c r="G279" i="2"/>
  <c r="B280" i="2"/>
  <c r="C280" i="2"/>
  <c r="D280" i="2"/>
  <c r="E280" i="2"/>
  <c r="F280" i="2"/>
  <c r="G280" i="2"/>
  <c r="B281" i="2"/>
  <c r="C281" i="2"/>
  <c r="D281" i="2"/>
  <c r="E281" i="2"/>
  <c r="F281" i="2"/>
  <c r="G281" i="2"/>
  <c r="B282" i="2"/>
  <c r="C282" i="2"/>
  <c r="D282" i="2"/>
  <c r="E282" i="2"/>
  <c r="F282" i="2"/>
  <c r="G282" i="2"/>
  <c r="B283" i="2"/>
  <c r="C283" i="2"/>
  <c r="D283" i="2"/>
  <c r="E283" i="2"/>
  <c r="F283" i="2"/>
  <c r="G283" i="2"/>
  <c r="B284" i="2"/>
  <c r="C284" i="2"/>
  <c r="D284" i="2"/>
  <c r="E284" i="2"/>
  <c r="F284" i="2"/>
  <c r="G284" i="2"/>
  <c r="B285" i="2"/>
  <c r="C285" i="2"/>
  <c r="D285" i="2"/>
  <c r="E285" i="2"/>
  <c r="F285" i="2"/>
  <c r="G285" i="2"/>
  <c r="B286" i="2"/>
  <c r="C286" i="2"/>
  <c r="D286" i="2"/>
  <c r="E286" i="2"/>
  <c r="F286" i="2"/>
  <c r="G286" i="2"/>
  <c r="B287" i="2"/>
  <c r="C287" i="2"/>
  <c r="D287" i="2"/>
  <c r="E287" i="2"/>
  <c r="F287" i="2"/>
  <c r="G287" i="2"/>
  <c r="B288" i="2"/>
  <c r="C288" i="2"/>
  <c r="D288" i="2"/>
  <c r="E288" i="2"/>
  <c r="F288" i="2"/>
  <c r="G288" i="2"/>
  <c r="B289" i="2"/>
  <c r="C289" i="2"/>
  <c r="D289" i="2"/>
  <c r="E289" i="2"/>
  <c r="F289" i="2"/>
  <c r="G289" i="2"/>
  <c r="B290" i="2"/>
  <c r="C290" i="2"/>
  <c r="D290" i="2"/>
  <c r="E290" i="2"/>
  <c r="F290" i="2"/>
  <c r="G290" i="2"/>
  <c r="B291" i="2"/>
  <c r="C291" i="2"/>
  <c r="D291" i="2"/>
  <c r="E291" i="2"/>
  <c r="F291" i="2"/>
  <c r="G291" i="2"/>
  <c r="B292" i="2"/>
  <c r="C292" i="2"/>
  <c r="D292" i="2"/>
  <c r="E292" i="2"/>
  <c r="F292" i="2"/>
  <c r="G292" i="2"/>
  <c r="B293" i="2"/>
  <c r="C293" i="2"/>
  <c r="D293" i="2"/>
  <c r="E293" i="2"/>
  <c r="F293" i="2"/>
  <c r="G293" i="2"/>
  <c r="B294" i="2"/>
  <c r="C294" i="2"/>
  <c r="D294" i="2"/>
  <c r="E294" i="2"/>
  <c r="F294" i="2"/>
  <c r="G294" i="2"/>
  <c r="B295" i="2"/>
  <c r="C295" i="2"/>
  <c r="D295" i="2"/>
  <c r="E295" i="2"/>
  <c r="F295" i="2"/>
  <c r="G295" i="2"/>
  <c r="B296" i="2"/>
  <c r="C296" i="2"/>
  <c r="D296" i="2"/>
  <c r="E296" i="2"/>
  <c r="F296" i="2"/>
  <c r="G296" i="2"/>
  <c r="B297" i="2"/>
  <c r="C297" i="2"/>
  <c r="D297" i="2"/>
  <c r="E297" i="2"/>
  <c r="F297" i="2"/>
  <c r="G297" i="2"/>
  <c r="B298" i="2"/>
  <c r="C298" i="2"/>
  <c r="D298" i="2"/>
  <c r="E298" i="2"/>
  <c r="F298" i="2"/>
  <c r="G298" i="2"/>
  <c r="B299" i="2"/>
  <c r="C299" i="2"/>
  <c r="D299" i="2"/>
  <c r="E299" i="2"/>
  <c r="F299" i="2"/>
  <c r="G299" i="2"/>
  <c r="B300" i="2"/>
  <c r="C300" i="2"/>
  <c r="D300" i="2"/>
  <c r="E300" i="2"/>
  <c r="F300" i="2"/>
  <c r="G300" i="2"/>
  <c r="B301" i="2"/>
  <c r="C301" i="2"/>
  <c r="D301" i="2"/>
  <c r="E301" i="2"/>
  <c r="F301" i="2"/>
  <c r="G301" i="2"/>
  <c r="B302" i="2"/>
  <c r="C302" i="2"/>
  <c r="D302" i="2"/>
  <c r="E302" i="2"/>
  <c r="F302" i="2"/>
  <c r="G302" i="2"/>
  <c r="B303" i="2"/>
  <c r="C303" i="2"/>
  <c r="D303" i="2"/>
  <c r="E303" i="2"/>
  <c r="F303" i="2"/>
  <c r="G303" i="2"/>
  <c r="B304" i="2"/>
  <c r="C304" i="2"/>
  <c r="D304" i="2"/>
  <c r="E304" i="2"/>
  <c r="F304" i="2"/>
  <c r="G304" i="2"/>
  <c r="B305" i="2"/>
  <c r="C305" i="2"/>
  <c r="D305" i="2"/>
  <c r="E305" i="2"/>
  <c r="F305" i="2"/>
  <c r="G305" i="2"/>
  <c r="B306" i="2"/>
  <c r="C306" i="2"/>
  <c r="D306" i="2"/>
  <c r="E306" i="2"/>
  <c r="F306" i="2"/>
  <c r="G306" i="2"/>
  <c r="B307" i="2"/>
  <c r="C307" i="2"/>
  <c r="D307" i="2"/>
  <c r="E307" i="2"/>
  <c r="F307" i="2"/>
  <c r="G307" i="2"/>
  <c r="B308" i="2"/>
  <c r="C308" i="2"/>
  <c r="D308" i="2"/>
  <c r="E308" i="2"/>
  <c r="F308" i="2"/>
  <c r="G308" i="2"/>
  <c r="B309" i="2"/>
  <c r="C309" i="2"/>
  <c r="D309" i="2"/>
  <c r="E309" i="2"/>
  <c r="F309" i="2"/>
  <c r="G309" i="2"/>
  <c r="B310" i="2"/>
  <c r="C310" i="2"/>
  <c r="D310" i="2"/>
  <c r="E310" i="2"/>
  <c r="F310" i="2"/>
  <c r="G310" i="2"/>
  <c r="B311" i="2"/>
  <c r="C311" i="2"/>
  <c r="D311" i="2"/>
  <c r="E311" i="2"/>
  <c r="F311" i="2"/>
  <c r="G311" i="2"/>
  <c r="B312" i="2"/>
  <c r="C312" i="2"/>
  <c r="D312" i="2"/>
  <c r="E312" i="2"/>
  <c r="F312" i="2"/>
  <c r="G312" i="2"/>
  <c r="B313" i="2"/>
  <c r="C313" i="2"/>
  <c r="D313" i="2"/>
  <c r="E313" i="2"/>
  <c r="F313" i="2"/>
  <c r="G313" i="2"/>
  <c r="B314" i="2"/>
  <c r="C314" i="2"/>
  <c r="D314" i="2"/>
  <c r="E314" i="2"/>
  <c r="F314" i="2"/>
  <c r="G314" i="2"/>
  <c r="B315" i="2"/>
  <c r="C315" i="2"/>
  <c r="D315" i="2"/>
  <c r="E315" i="2"/>
  <c r="F315" i="2"/>
  <c r="G315" i="2"/>
  <c r="B316" i="2"/>
  <c r="C316" i="2"/>
  <c r="D316" i="2"/>
  <c r="E316" i="2"/>
  <c r="F316" i="2"/>
  <c r="G316" i="2"/>
  <c r="B317" i="2"/>
  <c r="C317" i="2"/>
  <c r="D317" i="2"/>
  <c r="E317" i="2"/>
  <c r="F317" i="2"/>
  <c r="G317" i="2"/>
  <c r="B318" i="2"/>
  <c r="C318" i="2"/>
  <c r="D318" i="2"/>
  <c r="E318" i="2"/>
  <c r="F318" i="2"/>
  <c r="G318" i="2"/>
  <c r="B319" i="2"/>
  <c r="C319" i="2"/>
  <c r="D319" i="2"/>
  <c r="E319" i="2"/>
  <c r="F319" i="2"/>
  <c r="G319" i="2"/>
  <c r="B320" i="2"/>
  <c r="C320" i="2"/>
  <c r="D320" i="2"/>
  <c r="E320" i="2"/>
  <c r="F320" i="2"/>
  <c r="G320" i="2"/>
  <c r="B321" i="2"/>
  <c r="C321" i="2"/>
  <c r="D321" i="2"/>
  <c r="E321" i="2"/>
  <c r="F321" i="2"/>
  <c r="G321" i="2"/>
  <c r="B322" i="2"/>
  <c r="C322" i="2"/>
  <c r="D322" i="2"/>
  <c r="E322" i="2"/>
  <c r="F322" i="2"/>
  <c r="G322" i="2"/>
  <c r="B323" i="2"/>
  <c r="C323" i="2"/>
  <c r="D323" i="2"/>
  <c r="E323" i="2"/>
  <c r="F323" i="2"/>
  <c r="G323" i="2"/>
  <c r="B324" i="2"/>
  <c r="C324" i="2"/>
  <c r="D324" i="2"/>
  <c r="E324" i="2"/>
  <c r="F324" i="2"/>
  <c r="G324" i="2"/>
  <c r="B325" i="2"/>
  <c r="C325" i="2"/>
  <c r="D325" i="2"/>
  <c r="E325" i="2"/>
  <c r="F325" i="2"/>
  <c r="G325" i="2"/>
  <c r="B326" i="2"/>
  <c r="C326" i="2"/>
  <c r="D326" i="2"/>
  <c r="E326" i="2"/>
  <c r="F326" i="2"/>
  <c r="G326" i="2"/>
  <c r="B327" i="2"/>
  <c r="C327" i="2"/>
  <c r="D327" i="2"/>
  <c r="E327" i="2"/>
  <c r="F327" i="2"/>
  <c r="G327" i="2"/>
  <c r="B328" i="2"/>
  <c r="C328" i="2"/>
  <c r="D328" i="2"/>
  <c r="E328" i="2"/>
  <c r="F328" i="2"/>
  <c r="G328" i="2"/>
  <c r="B329" i="2"/>
  <c r="C329" i="2"/>
  <c r="D329" i="2"/>
  <c r="E329" i="2"/>
  <c r="F329" i="2"/>
  <c r="G329" i="2"/>
  <c r="C330" i="2"/>
  <c r="D330" i="2"/>
  <c r="E330" i="2"/>
  <c r="F330" i="2"/>
  <c r="G330" i="2"/>
  <c r="C331" i="2"/>
  <c r="D331" i="2"/>
  <c r="E331" i="2"/>
  <c r="F331" i="2"/>
  <c r="C332" i="2"/>
  <c r="D332" i="2"/>
  <c r="E332" i="2"/>
  <c r="F332" i="2"/>
  <c r="B333" i="2"/>
  <c r="C333" i="2"/>
  <c r="D333" i="2"/>
  <c r="E333" i="2"/>
  <c r="F333" i="2"/>
  <c r="C334" i="2"/>
  <c r="D334" i="2"/>
  <c r="E334" i="2"/>
  <c r="F334" i="2"/>
  <c r="C335" i="2"/>
  <c r="D335" i="2"/>
  <c r="E335" i="2"/>
  <c r="F335" i="2"/>
  <c r="G335" i="2"/>
  <c r="C336" i="2"/>
  <c r="D336" i="2"/>
  <c r="E336" i="2"/>
  <c r="F336" i="2"/>
  <c r="C337" i="2"/>
  <c r="D337" i="2"/>
  <c r="E337" i="2"/>
  <c r="F337" i="2"/>
  <c r="C338" i="2"/>
  <c r="D338" i="2"/>
  <c r="E338" i="2"/>
  <c r="F338" i="2"/>
  <c r="G338" i="2"/>
  <c r="C339" i="2"/>
  <c r="D339" i="2"/>
  <c r="E339" i="2"/>
  <c r="F339" i="2"/>
  <c r="C340" i="2"/>
  <c r="D340" i="2"/>
  <c r="E340" i="2"/>
  <c r="F340" i="2"/>
  <c r="B341" i="2"/>
  <c r="C341" i="2"/>
  <c r="D341" i="2"/>
  <c r="E341" i="2"/>
  <c r="F341" i="2"/>
  <c r="G341" i="2"/>
  <c r="C342" i="2"/>
  <c r="D342" i="2"/>
  <c r="E342" i="2"/>
  <c r="F342" i="2"/>
  <c r="C343" i="2"/>
  <c r="D343" i="2"/>
  <c r="E343" i="2"/>
  <c r="F343" i="2"/>
  <c r="G343" i="2"/>
  <c r="C344" i="2"/>
  <c r="D344" i="2"/>
  <c r="E344" i="2"/>
  <c r="F344" i="2"/>
  <c r="C345" i="2"/>
  <c r="D345" i="2"/>
  <c r="E345" i="2"/>
  <c r="F345" i="2"/>
  <c r="C346" i="2"/>
  <c r="D346" i="2"/>
  <c r="E346" i="2"/>
  <c r="F346" i="2"/>
  <c r="G346" i="2"/>
  <c r="C347" i="2"/>
  <c r="D347" i="2"/>
  <c r="E347" i="2"/>
  <c r="F347" i="2"/>
  <c r="C348" i="2"/>
  <c r="D348" i="2"/>
  <c r="E348" i="2"/>
  <c r="F348" i="2"/>
  <c r="B349" i="2"/>
  <c r="C349" i="2"/>
  <c r="D349" i="2"/>
  <c r="E349" i="2"/>
  <c r="F349" i="2"/>
  <c r="G349" i="2"/>
  <c r="C350" i="2"/>
  <c r="D350" i="2"/>
  <c r="E350" i="2"/>
  <c r="F350" i="2"/>
  <c r="C351" i="2"/>
  <c r="D351" i="2"/>
  <c r="E351" i="2"/>
  <c r="F351" i="2"/>
  <c r="G351" i="2"/>
  <c r="C352" i="2"/>
  <c r="D352" i="2"/>
  <c r="E352" i="2"/>
  <c r="F352" i="2"/>
  <c r="C353" i="2"/>
  <c r="D353" i="2"/>
  <c r="E353" i="2"/>
  <c r="F353" i="2"/>
  <c r="C354" i="2"/>
  <c r="D354" i="2"/>
  <c r="E354" i="2"/>
  <c r="F354" i="2"/>
  <c r="G354" i="2"/>
  <c r="C355" i="2"/>
  <c r="D355" i="2"/>
  <c r="E355" i="2"/>
  <c r="F355" i="2"/>
  <c r="C356" i="2"/>
  <c r="D356" i="2"/>
  <c r="E356" i="2"/>
  <c r="F356" i="2"/>
  <c r="B357" i="2"/>
  <c r="C357" i="2"/>
  <c r="D357" i="2"/>
  <c r="E357" i="2"/>
  <c r="F357" i="2"/>
  <c r="G357" i="2"/>
  <c r="C358" i="2"/>
  <c r="D358" i="2"/>
  <c r="E358" i="2"/>
  <c r="F358" i="2"/>
  <c r="C359" i="2"/>
  <c r="D359" i="2"/>
  <c r="E359" i="2"/>
  <c r="F359" i="2"/>
  <c r="G359" i="2"/>
  <c r="C360" i="2"/>
  <c r="D360" i="2"/>
  <c r="E360" i="2"/>
  <c r="F360" i="2"/>
  <c r="C361" i="2"/>
  <c r="D361" i="2"/>
  <c r="E361" i="2"/>
  <c r="F361" i="2"/>
  <c r="G361" i="2"/>
  <c r="C362" i="2"/>
  <c r="D362" i="2"/>
  <c r="E362" i="2"/>
  <c r="F362" i="2"/>
  <c r="G362" i="2"/>
  <c r="C363" i="2"/>
  <c r="D363" i="2"/>
  <c r="E363" i="2"/>
  <c r="F363" i="2"/>
  <c r="C364" i="2"/>
  <c r="D364" i="2"/>
  <c r="E364" i="2"/>
  <c r="F364" i="2"/>
  <c r="B365" i="2"/>
  <c r="C365" i="2"/>
  <c r="D365" i="2"/>
  <c r="E365" i="2"/>
  <c r="F365" i="2"/>
  <c r="G365" i="2"/>
  <c r="C366" i="2"/>
  <c r="D366" i="2"/>
  <c r="E366" i="2"/>
  <c r="F366" i="2"/>
  <c r="C367" i="2"/>
  <c r="D367" i="2"/>
  <c r="E367" i="2"/>
  <c r="F367" i="2"/>
  <c r="G367" i="2"/>
  <c r="C368" i="2"/>
  <c r="D368" i="2"/>
  <c r="E368" i="2"/>
  <c r="F368" i="2"/>
  <c r="C369" i="2"/>
  <c r="D369" i="2"/>
  <c r="E369" i="2"/>
  <c r="F369" i="2"/>
  <c r="G369" i="2"/>
  <c r="C370" i="2"/>
  <c r="D370" i="2"/>
  <c r="E370" i="2"/>
  <c r="F370" i="2"/>
  <c r="G370" i="2"/>
  <c r="C371" i="2"/>
  <c r="D371" i="2"/>
  <c r="E371" i="2"/>
  <c r="F371" i="2"/>
  <c r="C372" i="2"/>
  <c r="D372" i="2"/>
  <c r="E372" i="2"/>
  <c r="F372" i="2"/>
  <c r="B373" i="2"/>
  <c r="C373" i="2"/>
  <c r="D373" i="2"/>
  <c r="E373" i="2"/>
  <c r="F373" i="2"/>
  <c r="G373" i="2"/>
  <c r="C374" i="2"/>
  <c r="D374" i="2"/>
  <c r="E374" i="2"/>
  <c r="F374" i="2"/>
  <c r="C375" i="2"/>
  <c r="D375" i="2"/>
  <c r="E375" i="2"/>
  <c r="F375" i="2"/>
  <c r="G375" i="2"/>
  <c r="C376" i="2"/>
  <c r="D376" i="2"/>
  <c r="E376" i="2"/>
  <c r="F376" i="2"/>
  <c r="C377" i="2"/>
  <c r="D377" i="2"/>
  <c r="E377" i="2"/>
  <c r="F377" i="2"/>
  <c r="G377" i="2"/>
  <c r="C378" i="2"/>
  <c r="D378" i="2"/>
  <c r="E378" i="2"/>
  <c r="F378" i="2"/>
  <c r="G378" i="2"/>
  <c r="C379" i="2"/>
  <c r="D379" i="2"/>
  <c r="E379" i="2"/>
  <c r="F379" i="2"/>
  <c r="C380" i="2"/>
  <c r="D380" i="2"/>
  <c r="E380" i="2"/>
  <c r="F380" i="2"/>
  <c r="B381" i="2"/>
  <c r="C381" i="2"/>
  <c r="D381" i="2"/>
  <c r="E381" i="2"/>
  <c r="F381" i="2"/>
  <c r="G381" i="2"/>
  <c r="C382" i="2"/>
  <c r="D382" i="2"/>
  <c r="E382" i="2"/>
  <c r="F382" i="2"/>
  <c r="G382" i="2"/>
  <c r="C383" i="2"/>
  <c r="D383" i="2"/>
  <c r="E383" i="2"/>
  <c r="F383" i="2"/>
  <c r="G383" i="2"/>
  <c r="C384" i="2"/>
  <c r="D384" i="2"/>
  <c r="E384" i="2"/>
  <c r="F384" i="2"/>
  <c r="C385" i="2"/>
  <c r="D385" i="2"/>
  <c r="E385" i="2"/>
  <c r="F385" i="2"/>
  <c r="G385" i="2"/>
  <c r="C386" i="2"/>
  <c r="D386" i="2"/>
  <c r="E386" i="2"/>
  <c r="F386" i="2"/>
  <c r="G386" i="2"/>
  <c r="C387" i="2"/>
  <c r="D387" i="2"/>
  <c r="E387" i="2"/>
  <c r="F387" i="2"/>
  <c r="C388" i="2"/>
  <c r="D388" i="2"/>
  <c r="E388" i="2"/>
  <c r="F388" i="2"/>
  <c r="B389" i="2"/>
  <c r="C389" i="2"/>
  <c r="D389" i="2"/>
  <c r="E389" i="2"/>
  <c r="F389" i="2"/>
  <c r="G389" i="2"/>
  <c r="C390" i="2"/>
  <c r="D390" i="2"/>
  <c r="E390" i="2"/>
  <c r="F390" i="2"/>
  <c r="G390" i="2"/>
  <c r="C391" i="2"/>
  <c r="D391" i="2"/>
  <c r="E391" i="2"/>
  <c r="F391" i="2"/>
  <c r="G391" i="2"/>
  <c r="C392" i="2"/>
  <c r="D392" i="2"/>
  <c r="E392" i="2"/>
  <c r="F392" i="2"/>
  <c r="G392" i="2"/>
  <c r="C393" i="2"/>
  <c r="D393" i="2"/>
  <c r="E393" i="2"/>
  <c r="F393" i="2"/>
  <c r="G393" i="2"/>
  <c r="C394" i="2"/>
  <c r="D394" i="2"/>
  <c r="E394" i="2"/>
  <c r="F394" i="2"/>
  <c r="G394" i="2"/>
  <c r="C395" i="2"/>
  <c r="D395" i="2"/>
  <c r="E395" i="2"/>
  <c r="F395" i="2"/>
  <c r="C396" i="2"/>
  <c r="D396" i="2"/>
  <c r="E396" i="2"/>
  <c r="F396" i="2"/>
  <c r="B397" i="2"/>
  <c r="C397" i="2"/>
  <c r="D397" i="2"/>
  <c r="E397" i="2"/>
  <c r="F397" i="2"/>
  <c r="G397" i="2"/>
  <c r="C398" i="2"/>
  <c r="D398" i="2"/>
  <c r="E398" i="2"/>
  <c r="F398" i="2"/>
  <c r="G398" i="2"/>
  <c r="C399" i="2"/>
  <c r="D399" i="2"/>
  <c r="E399" i="2"/>
  <c r="F399" i="2"/>
  <c r="G399" i="2"/>
  <c r="C400" i="2"/>
  <c r="D400" i="2"/>
  <c r="E400" i="2"/>
  <c r="F400" i="2"/>
  <c r="G400" i="2"/>
  <c r="C401" i="2"/>
  <c r="D401" i="2"/>
  <c r="E401" i="2"/>
  <c r="F401" i="2"/>
  <c r="G401" i="2"/>
  <c r="C402" i="2"/>
  <c r="D402" i="2"/>
  <c r="E402" i="2"/>
  <c r="F402" i="2"/>
  <c r="G402" i="2"/>
  <c r="C403" i="2"/>
  <c r="D403" i="2"/>
  <c r="E403" i="2"/>
  <c r="F403" i="2"/>
  <c r="C404" i="2"/>
  <c r="D404" i="2"/>
  <c r="E404" i="2"/>
  <c r="F404" i="2"/>
  <c r="B405" i="2"/>
  <c r="C405" i="2"/>
  <c r="D405" i="2"/>
  <c r="E405" i="2"/>
  <c r="F405" i="2"/>
  <c r="G405" i="2"/>
  <c r="C406" i="2"/>
  <c r="D406" i="2"/>
  <c r="E406" i="2"/>
  <c r="F406" i="2"/>
  <c r="G406" i="2"/>
  <c r="C407" i="2"/>
  <c r="D407" i="2"/>
  <c r="E407" i="2"/>
  <c r="F407" i="2"/>
  <c r="G407" i="2"/>
  <c r="B408" i="2"/>
  <c r="C408" i="2"/>
  <c r="D408" i="2"/>
  <c r="E408" i="2"/>
  <c r="F408" i="2"/>
  <c r="G408" i="2"/>
  <c r="C409" i="2"/>
  <c r="D409" i="2"/>
  <c r="E409" i="2"/>
  <c r="F409" i="2"/>
  <c r="G409" i="2"/>
  <c r="C410" i="2"/>
  <c r="D410" i="2"/>
  <c r="E410" i="2"/>
  <c r="F410" i="2"/>
  <c r="G410" i="2"/>
  <c r="C411" i="2"/>
  <c r="D411" i="2"/>
  <c r="E411" i="2"/>
  <c r="F411" i="2"/>
  <c r="C412" i="2"/>
  <c r="D412" i="2"/>
  <c r="E412" i="2"/>
  <c r="F412" i="2"/>
  <c r="B413" i="2"/>
  <c r="C413" i="2"/>
  <c r="D413" i="2"/>
  <c r="E413" i="2"/>
  <c r="F413" i="2"/>
  <c r="G413" i="2"/>
  <c r="C414" i="2"/>
  <c r="D414" i="2"/>
  <c r="E414" i="2"/>
  <c r="F414" i="2"/>
  <c r="G414" i="2"/>
  <c r="C415" i="2"/>
  <c r="D415" i="2"/>
  <c r="E415" i="2"/>
  <c r="F415" i="2"/>
  <c r="G415" i="2"/>
  <c r="B416" i="2"/>
  <c r="C416" i="2"/>
  <c r="D416" i="2"/>
  <c r="E416" i="2"/>
  <c r="F416" i="2"/>
  <c r="G416" i="2"/>
  <c r="C417" i="2"/>
  <c r="D417" i="2"/>
  <c r="E417" i="2"/>
  <c r="F417" i="2"/>
  <c r="G417" i="2"/>
  <c r="C418" i="2"/>
  <c r="D418" i="2"/>
  <c r="E418" i="2"/>
  <c r="F418" i="2"/>
  <c r="G418" i="2"/>
  <c r="C419" i="2"/>
  <c r="D419" i="2"/>
  <c r="E419" i="2"/>
  <c r="F419" i="2"/>
  <c r="C420" i="2"/>
  <c r="D420" i="2"/>
  <c r="E420" i="2"/>
  <c r="F420" i="2"/>
  <c r="B421" i="2"/>
  <c r="C421" i="2"/>
  <c r="D421" i="2"/>
  <c r="E421" i="2"/>
  <c r="F421" i="2"/>
  <c r="G421" i="2"/>
  <c r="C422" i="2"/>
  <c r="D422" i="2"/>
  <c r="E422" i="2"/>
  <c r="F422" i="2"/>
  <c r="G422" i="2"/>
  <c r="C423" i="2"/>
  <c r="D423" i="2"/>
  <c r="E423" i="2"/>
  <c r="F423" i="2"/>
  <c r="G423" i="2"/>
  <c r="B424" i="2"/>
  <c r="C424" i="2"/>
  <c r="D424" i="2"/>
  <c r="E424" i="2"/>
  <c r="F424" i="2"/>
  <c r="G424" i="2"/>
  <c r="C425" i="2"/>
  <c r="D425" i="2"/>
  <c r="E425" i="2"/>
  <c r="F425" i="2"/>
  <c r="G425" i="2"/>
  <c r="C426" i="2"/>
  <c r="D426" i="2"/>
  <c r="E426" i="2"/>
  <c r="F426" i="2"/>
  <c r="G426" i="2"/>
  <c r="C427" i="2"/>
  <c r="D427" i="2"/>
  <c r="E427" i="2"/>
  <c r="F427" i="2"/>
  <c r="C428" i="2"/>
  <c r="D428" i="2"/>
  <c r="E428" i="2"/>
  <c r="F428" i="2"/>
  <c r="B429" i="2"/>
  <c r="C429" i="2"/>
  <c r="D429" i="2"/>
  <c r="E429" i="2"/>
  <c r="F429" i="2"/>
  <c r="G429" i="2"/>
  <c r="C430" i="2"/>
  <c r="D430" i="2"/>
  <c r="E430" i="2"/>
  <c r="F430" i="2"/>
  <c r="G430" i="2"/>
  <c r="C431" i="2"/>
  <c r="D431" i="2"/>
  <c r="E431" i="2"/>
  <c r="F431" i="2"/>
  <c r="G431" i="2"/>
  <c r="B432" i="2"/>
  <c r="C432" i="2"/>
  <c r="D432" i="2"/>
  <c r="E432" i="2"/>
  <c r="F432" i="2"/>
  <c r="G432" i="2"/>
  <c r="C433" i="2"/>
  <c r="D433" i="2"/>
  <c r="E433" i="2"/>
  <c r="F433" i="2"/>
  <c r="G433" i="2"/>
  <c r="C434" i="2"/>
  <c r="D434" i="2"/>
  <c r="E434" i="2"/>
  <c r="F434" i="2"/>
  <c r="G434" i="2"/>
  <c r="C435" i="2"/>
  <c r="D435" i="2"/>
  <c r="E435" i="2"/>
  <c r="F435" i="2"/>
  <c r="C436" i="2"/>
  <c r="D436" i="2"/>
  <c r="E436" i="2"/>
  <c r="F436" i="2"/>
  <c r="B437" i="2"/>
  <c r="C437" i="2"/>
  <c r="D437" i="2"/>
  <c r="E437" i="2"/>
  <c r="F437" i="2"/>
  <c r="G437" i="2"/>
  <c r="C438" i="2"/>
  <c r="D438" i="2"/>
  <c r="E438" i="2"/>
  <c r="F438" i="2"/>
  <c r="G438" i="2"/>
  <c r="C439" i="2"/>
  <c r="D439" i="2"/>
  <c r="E439" i="2"/>
  <c r="F439" i="2"/>
  <c r="G439" i="2"/>
  <c r="B440" i="2"/>
  <c r="C440" i="2"/>
  <c r="D440" i="2"/>
  <c r="E440" i="2"/>
  <c r="F440" i="2"/>
  <c r="G440" i="2"/>
  <c r="C441" i="2"/>
  <c r="D441" i="2"/>
  <c r="E441" i="2"/>
  <c r="F441" i="2"/>
  <c r="G441" i="2"/>
  <c r="C442" i="2"/>
  <c r="D442" i="2"/>
  <c r="E442" i="2"/>
  <c r="F442" i="2"/>
  <c r="G442" i="2"/>
  <c r="C443" i="2"/>
  <c r="D443" i="2"/>
  <c r="E443" i="2"/>
  <c r="F443" i="2"/>
  <c r="C444" i="2"/>
  <c r="D444" i="2"/>
  <c r="E444" i="2"/>
  <c r="F444" i="2"/>
  <c r="B445" i="2"/>
  <c r="C445" i="2"/>
  <c r="D445" i="2"/>
  <c r="E445" i="2"/>
  <c r="F445" i="2"/>
  <c r="G445" i="2"/>
  <c r="C446" i="2"/>
  <c r="D446" i="2"/>
  <c r="E446" i="2"/>
  <c r="F446" i="2"/>
  <c r="G446" i="2"/>
  <c r="C447" i="2"/>
  <c r="D447" i="2"/>
  <c r="E447" i="2"/>
  <c r="F447" i="2"/>
  <c r="G447" i="2"/>
  <c r="B448" i="2"/>
  <c r="C448" i="2"/>
  <c r="D448" i="2"/>
  <c r="E448" i="2"/>
  <c r="F448" i="2"/>
  <c r="G448" i="2"/>
  <c r="C449" i="2"/>
  <c r="D449" i="2"/>
  <c r="E449" i="2"/>
  <c r="F449" i="2"/>
  <c r="G449" i="2"/>
  <c r="C450" i="2"/>
  <c r="D450" i="2"/>
  <c r="E450" i="2"/>
  <c r="F450" i="2"/>
  <c r="G450" i="2"/>
  <c r="C451" i="2"/>
  <c r="D451" i="2"/>
  <c r="E451" i="2"/>
  <c r="F451" i="2"/>
  <c r="G451" i="2"/>
  <c r="C452" i="2"/>
  <c r="D452" i="2"/>
  <c r="E452" i="2"/>
  <c r="F452" i="2"/>
  <c r="B453" i="2"/>
  <c r="C453" i="2"/>
  <c r="D453" i="2"/>
  <c r="E453" i="2"/>
  <c r="F453" i="2"/>
  <c r="G453" i="2"/>
  <c r="C454" i="2"/>
  <c r="D454" i="2"/>
  <c r="E454" i="2"/>
  <c r="F454" i="2"/>
  <c r="G454" i="2"/>
  <c r="C455" i="2"/>
  <c r="D455" i="2"/>
  <c r="E455" i="2"/>
  <c r="F455" i="2"/>
  <c r="G455" i="2"/>
  <c r="B456" i="2"/>
  <c r="C456" i="2"/>
  <c r="D456" i="2"/>
  <c r="E456" i="2"/>
  <c r="F456" i="2"/>
  <c r="G456" i="2"/>
  <c r="C457" i="2"/>
  <c r="D457" i="2"/>
  <c r="E457" i="2"/>
  <c r="F457" i="2"/>
  <c r="G457" i="2"/>
  <c r="C458" i="2"/>
  <c r="D458" i="2"/>
  <c r="E458" i="2"/>
  <c r="F458" i="2"/>
  <c r="G458" i="2"/>
  <c r="C459" i="2"/>
  <c r="D459" i="2"/>
  <c r="E459" i="2"/>
  <c r="F459" i="2"/>
  <c r="G459" i="2"/>
  <c r="C460" i="2"/>
  <c r="D460" i="2"/>
  <c r="E460" i="2"/>
  <c r="F460" i="2"/>
  <c r="B461" i="2"/>
  <c r="C461" i="2"/>
  <c r="D461" i="2"/>
  <c r="E461" i="2"/>
  <c r="F461" i="2"/>
  <c r="G461" i="2"/>
  <c r="C462" i="2"/>
  <c r="D462" i="2"/>
  <c r="E462" i="2"/>
  <c r="F462" i="2"/>
  <c r="G462" i="2"/>
  <c r="C463" i="2"/>
  <c r="D463" i="2"/>
  <c r="E463" i="2"/>
  <c r="F463" i="2"/>
  <c r="G463" i="2"/>
  <c r="B464" i="2"/>
  <c r="C464" i="2"/>
  <c r="D464" i="2"/>
  <c r="E464" i="2"/>
  <c r="F464" i="2"/>
  <c r="G464" i="2"/>
  <c r="C465" i="2"/>
  <c r="D465" i="2"/>
  <c r="E465" i="2"/>
  <c r="F465" i="2"/>
  <c r="G465" i="2"/>
  <c r="C466" i="2"/>
  <c r="D466" i="2"/>
  <c r="E466" i="2"/>
  <c r="F466" i="2"/>
  <c r="G466" i="2"/>
  <c r="C467" i="2"/>
  <c r="D467" i="2"/>
  <c r="E467" i="2"/>
  <c r="F467" i="2"/>
  <c r="G467" i="2"/>
  <c r="C468" i="2"/>
  <c r="D468" i="2"/>
  <c r="E468" i="2"/>
  <c r="F468" i="2"/>
  <c r="B469" i="2"/>
  <c r="C469" i="2"/>
  <c r="D469" i="2"/>
  <c r="E469" i="2"/>
  <c r="F469" i="2"/>
  <c r="G469" i="2"/>
  <c r="C470" i="2"/>
  <c r="D470" i="2"/>
  <c r="E470" i="2"/>
  <c r="F470" i="2"/>
  <c r="G470" i="2"/>
  <c r="C471" i="2"/>
  <c r="D471" i="2"/>
  <c r="E471" i="2"/>
  <c r="F471" i="2"/>
  <c r="G471" i="2"/>
  <c r="B472" i="2"/>
  <c r="C472" i="2"/>
  <c r="D472" i="2"/>
  <c r="E472" i="2"/>
  <c r="F472" i="2"/>
  <c r="G472" i="2"/>
  <c r="C473" i="2"/>
  <c r="D473" i="2"/>
  <c r="E473" i="2"/>
  <c r="F473" i="2"/>
  <c r="G473" i="2"/>
  <c r="C474" i="2"/>
  <c r="D474" i="2"/>
  <c r="E474" i="2"/>
  <c r="F474" i="2"/>
  <c r="G474" i="2"/>
  <c r="B475" i="2"/>
  <c r="C475" i="2"/>
  <c r="D475" i="2"/>
  <c r="E475" i="2"/>
  <c r="F475" i="2"/>
  <c r="G475" i="2"/>
  <c r="C476" i="2"/>
  <c r="D476" i="2"/>
  <c r="E476" i="2"/>
  <c r="F476" i="2"/>
  <c r="B477" i="2"/>
  <c r="C477" i="2"/>
  <c r="D477" i="2"/>
  <c r="E477" i="2"/>
  <c r="F477" i="2"/>
  <c r="G477" i="2"/>
  <c r="C478" i="2"/>
  <c r="D478" i="2"/>
  <c r="E478" i="2"/>
  <c r="F478" i="2"/>
  <c r="G478" i="2"/>
  <c r="C479" i="2"/>
  <c r="D479" i="2"/>
  <c r="E479" i="2"/>
  <c r="F479" i="2"/>
  <c r="G479" i="2"/>
  <c r="B480" i="2"/>
  <c r="C480" i="2"/>
  <c r="D480" i="2"/>
  <c r="E480" i="2"/>
  <c r="F480" i="2"/>
  <c r="G480" i="2"/>
  <c r="C481" i="2"/>
  <c r="D481" i="2"/>
  <c r="E481" i="2"/>
  <c r="F481" i="2"/>
  <c r="G481" i="2"/>
  <c r="G487" i="2"/>
  <c r="G488" i="2"/>
  <c r="G489" i="2"/>
  <c r="G490" i="2"/>
  <c r="G491" i="2"/>
  <c r="G492" i="2"/>
  <c r="G493" i="2"/>
  <c r="G494" i="2"/>
  <c r="G495" i="2"/>
  <c r="G496" i="2"/>
  <c r="G497" i="2"/>
  <c r="H498" i="2"/>
  <c r="G498" i="2" s="1"/>
  <c r="I498" i="2"/>
  <c r="J498" i="2"/>
  <c r="K498" i="2"/>
  <c r="C1" i="126"/>
  <c r="B8" i="3"/>
  <c r="D139" i="126"/>
  <c r="D8" i="3" s="1"/>
  <c r="B140" i="126"/>
  <c r="D140" i="126"/>
  <c r="B141" i="126"/>
  <c r="D141" i="126"/>
  <c r="B142" i="126"/>
  <c r="D142" i="126"/>
  <c r="B143" i="126"/>
  <c r="D143" i="126"/>
  <c r="B144" i="126"/>
  <c r="D144" i="126"/>
  <c r="B145" i="126"/>
  <c r="D145" i="126"/>
  <c r="B146" i="126"/>
  <c r="D146" i="126"/>
  <c r="G163" i="126"/>
  <c r="J164" i="126"/>
  <c r="K164" i="126"/>
  <c r="G348" i="2" l="1"/>
  <c r="G340" i="2"/>
  <c r="B474" i="2"/>
  <c r="B466" i="2"/>
  <c r="B458" i="2"/>
  <c r="B450" i="2"/>
  <c r="B442" i="2"/>
  <c r="B434" i="2"/>
  <c r="B426" i="2"/>
  <c r="B418" i="2"/>
  <c r="B410" i="2"/>
  <c r="B402" i="2"/>
  <c r="B394" i="2"/>
  <c r="B386" i="2"/>
  <c r="B378" i="2"/>
  <c r="B370" i="2"/>
  <c r="B362" i="2"/>
  <c r="B354" i="2"/>
  <c r="B346" i="2"/>
  <c r="B338" i="2"/>
  <c r="B330" i="2"/>
  <c r="G353" i="2"/>
  <c r="G345" i="2"/>
  <c r="G337" i="2"/>
  <c r="B479" i="2"/>
  <c r="B471" i="2"/>
  <c r="B463" i="2"/>
  <c r="B455" i="2"/>
  <c r="B447" i="2"/>
  <c r="B439" i="2"/>
  <c r="B431" i="2"/>
  <c r="B423" i="2"/>
  <c r="B415" i="2"/>
  <c r="B407" i="2"/>
  <c r="B399" i="2"/>
  <c r="B391" i="2"/>
  <c r="B383" i="2"/>
  <c r="B375" i="2"/>
  <c r="B367" i="2"/>
  <c r="B359" i="2"/>
  <c r="B351" i="2"/>
  <c r="B343" i="2"/>
  <c r="B335" i="2"/>
  <c r="G374" i="2"/>
  <c r="G366" i="2"/>
  <c r="G358" i="2"/>
  <c r="G350" i="2"/>
  <c r="G342" i="2"/>
  <c r="G334" i="2"/>
  <c r="B460" i="2"/>
  <c r="B452" i="2"/>
  <c r="B436" i="2"/>
  <c r="B428" i="2"/>
  <c r="B420" i="2"/>
  <c r="B412" i="2"/>
  <c r="B404" i="2"/>
  <c r="B396" i="2"/>
  <c r="B388" i="2"/>
  <c r="B380" i="2"/>
  <c r="B372" i="2"/>
  <c r="B364" i="2"/>
  <c r="B356" i="2"/>
  <c r="B348" i="2"/>
  <c r="B340" i="2"/>
  <c r="B332" i="2"/>
  <c r="B476" i="2"/>
  <c r="B468" i="2"/>
  <c r="B444" i="2"/>
  <c r="G387" i="2"/>
  <c r="G379" i="2"/>
  <c r="G371" i="2"/>
  <c r="G363" i="2"/>
  <c r="G355" i="2"/>
  <c r="G347" i="2"/>
  <c r="G339" i="2"/>
  <c r="G331" i="2"/>
  <c r="B481" i="2"/>
  <c r="B473" i="2"/>
  <c r="B465" i="2"/>
  <c r="B457" i="2"/>
  <c r="B449" i="2"/>
  <c r="B441" i="2"/>
  <c r="B433" i="2"/>
  <c r="B425" i="2"/>
  <c r="B417" i="2"/>
  <c r="B409" i="2"/>
  <c r="B401" i="2"/>
  <c r="B393" i="2"/>
  <c r="B385" i="2"/>
  <c r="B377" i="2"/>
  <c r="B369" i="2"/>
  <c r="B361" i="2"/>
  <c r="B353" i="2"/>
  <c r="B345" i="2"/>
  <c r="B337" i="2"/>
  <c r="G336" i="2"/>
  <c r="B462" i="2"/>
  <c r="B454" i="2"/>
  <c r="B446" i="2"/>
  <c r="B438" i="2"/>
  <c r="B430" i="2"/>
  <c r="B422" i="2"/>
  <c r="B414" i="2"/>
  <c r="B406" i="2"/>
  <c r="B398" i="2"/>
  <c r="B390" i="2"/>
  <c r="B382" i="2"/>
  <c r="B374" i="2"/>
  <c r="B366" i="2"/>
  <c r="B358" i="2"/>
  <c r="B350" i="2"/>
  <c r="B342" i="2"/>
  <c r="B334" i="2"/>
  <c r="B403" i="2"/>
  <c r="B395" i="2"/>
  <c r="B387" i="2"/>
  <c r="B379" i="2"/>
  <c r="B371" i="2"/>
  <c r="B363" i="2"/>
  <c r="B355" i="2"/>
  <c r="B347" i="2"/>
  <c r="B339" i="2"/>
  <c r="B331" i="2"/>
</calcChain>
</file>

<file path=xl/sharedStrings.xml><?xml version="1.0" encoding="utf-8"?>
<sst xmlns="http://schemas.openxmlformats.org/spreadsheetml/2006/main" count="6903" uniqueCount="1621">
  <si>
    <t>PRICE</t>
  </si>
  <si>
    <t>DIVIDEND</t>
  </si>
  <si>
    <t>09/30/2002</t>
  </si>
  <si>
    <t>06/30/2002</t>
  </si>
  <si>
    <t>03/31/2002</t>
  </si>
  <si>
    <t>12/31/2001</t>
  </si>
  <si>
    <t>09/30/2001</t>
  </si>
  <si>
    <t>06/30/2001</t>
  </si>
  <si>
    <t>03/31/2001</t>
  </si>
  <si>
    <t>12/31/2000</t>
  </si>
  <si>
    <t>09/30/2000</t>
  </si>
  <si>
    <t>06/30/2000</t>
  </si>
  <si>
    <t>03/31/2000</t>
  </si>
  <si>
    <t>12/31/1999</t>
  </si>
  <si>
    <t>09/30/1999</t>
  </si>
  <si>
    <t>06/30/1999</t>
  </si>
  <si>
    <t>03/31/1999</t>
  </si>
  <si>
    <t>12/31/1998</t>
  </si>
  <si>
    <t>09/30/1998</t>
  </si>
  <si>
    <t>06/30/1998</t>
  </si>
  <si>
    <t>03/31/1998</t>
  </si>
  <si>
    <t>12/31/1997</t>
  </si>
  <si>
    <t>09/30/1997</t>
  </si>
  <si>
    <t>06/30/1997</t>
  </si>
  <si>
    <t>03/31/1997</t>
  </si>
  <si>
    <t>12/31/1996</t>
  </si>
  <si>
    <t>09/30/1996</t>
  </si>
  <si>
    <t>06/30/1996</t>
  </si>
  <si>
    <t>03/31/1996</t>
  </si>
  <si>
    <t>12/31/1995</t>
  </si>
  <si>
    <t>09/30/1995</t>
  </si>
  <si>
    <t>06/30/1995</t>
  </si>
  <si>
    <t>03/31/1995</t>
  </si>
  <si>
    <t>12/31/1994</t>
  </si>
  <si>
    <t>09/30/1994</t>
  </si>
  <si>
    <t>06/30/1994</t>
  </si>
  <si>
    <t>03/31/1994</t>
  </si>
  <si>
    <t>12/31/1993</t>
  </si>
  <si>
    <t>09/30/1993</t>
  </si>
  <si>
    <t>06/30/1993</t>
  </si>
  <si>
    <t>03/31/1993</t>
  </si>
  <si>
    <t>12/31/1992</t>
  </si>
  <si>
    <t>09/30/1992</t>
  </si>
  <si>
    <t>06/30/1992</t>
  </si>
  <si>
    <t>03/31/1992</t>
  </si>
  <si>
    <t>12/31/1991</t>
  </si>
  <si>
    <t>09/30/1991</t>
  </si>
  <si>
    <t>06/30/1991</t>
  </si>
  <si>
    <t>03/31/1991</t>
  </si>
  <si>
    <t>12/31/1990</t>
  </si>
  <si>
    <t>09/30/1990</t>
  </si>
  <si>
    <t>06/30/1990</t>
  </si>
  <si>
    <t>03/31/1990</t>
  </si>
  <si>
    <t>12/31/1989</t>
  </si>
  <si>
    <t>09/30/1989</t>
  </si>
  <si>
    <t>06/30/1989</t>
  </si>
  <si>
    <t>03/31/1989</t>
  </si>
  <si>
    <t>12/31/1988</t>
  </si>
  <si>
    <t>09/30/1988</t>
  </si>
  <si>
    <t>06/30/1988</t>
  </si>
  <si>
    <t>03/31/1988</t>
  </si>
  <si>
    <t>12/31/1987</t>
  </si>
  <si>
    <t>09/30/1987</t>
  </si>
  <si>
    <t>06/30/1987</t>
  </si>
  <si>
    <t>03/31/1987</t>
  </si>
  <si>
    <t>12/31/1986</t>
  </si>
  <si>
    <t>09/30/1986</t>
  </si>
  <si>
    <t>06/30/1986</t>
  </si>
  <si>
    <t>03/31/1986</t>
  </si>
  <si>
    <t>12/31/1985</t>
  </si>
  <si>
    <t>09/30/1985</t>
  </si>
  <si>
    <t>06/30/1985</t>
  </si>
  <si>
    <t>03/31/1985</t>
  </si>
  <si>
    <t>12/31/1984</t>
  </si>
  <si>
    <t>09/30/1984</t>
  </si>
  <si>
    <t>06/30/1984</t>
  </si>
  <si>
    <t>03/31/1984</t>
  </si>
  <si>
    <t>12/31/1983</t>
  </si>
  <si>
    <t>09/30/1983</t>
  </si>
  <si>
    <t>06/30/1983</t>
  </si>
  <si>
    <t>03/31/1983</t>
  </si>
  <si>
    <t>12/31/1982</t>
  </si>
  <si>
    <t>09/30/1982</t>
  </si>
  <si>
    <t>06/30/1982</t>
  </si>
  <si>
    <t>03/31/1982</t>
  </si>
  <si>
    <t>12/31/1981</t>
  </si>
  <si>
    <t>09/30/1981</t>
  </si>
  <si>
    <t>06/30/1981</t>
  </si>
  <si>
    <t>03/31/1981</t>
  </si>
  <si>
    <t>12/31/1980</t>
  </si>
  <si>
    <t>09/30/1980</t>
  </si>
  <si>
    <t>06/30/1980</t>
  </si>
  <si>
    <t>03/31/1980</t>
  </si>
  <si>
    <t>12/31/1979</t>
  </si>
  <si>
    <t>09/30/1979</t>
  </si>
  <si>
    <t>06/30/1979</t>
  </si>
  <si>
    <t>03/31/1979</t>
  </si>
  <si>
    <t>12/31/1978</t>
  </si>
  <si>
    <t>09/30/1978</t>
  </si>
  <si>
    <t>06/30/1978</t>
  </si>
  <si>
    <t>03/31/1978</t>
  </si>
  <si>
    <t>12/31/1977</t>
  </si>
  <si>
    <t>09/30/1977</t>
  </si>
  <si>
    <t>06/30/1977</t>
  </si>
  <si>
    <t>QUARTER</t>
  </si>
  <si>
    <t xml:space="preserve"> </t>
  </si>
  <si>
    <t>YEAR</t>
  </si>
  <si>
    <t>ISSUES</t>
  </si>
  <si>
    <t>% OF</t>
  </si>
  <si>
    <t xml:space="preserve">% OF </t>
  </si>
  <si>
    <t xml:space="preserve">END </t>
  </si>
  <si>
    <t>MARKET</t>
  </si>
  <si>
    <t>VALUE</t>
  </si>
  <si>
    <t>RATES</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</si>
  <si>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</si>
  <si>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</si>
  <si>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</si>
  <si>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</si>
  <si>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</si>
  <si>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</si>
  <si>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</si>
  <si>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</si>
  <si>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</si>
  <si>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</si>
  <si>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</si>
  <si>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</si>
  <si>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</si>
  <si>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</si>
  <si>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</si>
  <si>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</si>
  <si>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</si>
  <si>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</si>
  <si>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</si>
  <si>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</si>
  <si>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</si>
  <si>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</si>
  <si>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COMPANY</t>
  </si>
  <si>
    <t>SECTOR</t>
  </si>
  <si>
    <t>INCREASES</t>
  </si>
  <si>
    <t>3M Co</t>
  </si>
  <si>
    <t>Industrials</t>
  </si>
  <si>
    <t>Health Care</t>
  </si>
  <si>
    <t>Financials</t>
  </si>
  <si>
    <t>Consumer Staples</t>
  </si>
  <si>
    <t>Coca-Cola Co</t>
  </si>
  <si>
    <t>Utilities</t>
  </si>
  <si>
    <t>Consumer Discretionary</t>
  </si>
  <si>
    <t>Materials</t>
  </si>
  <si>
    <t>WITH INDICATED</t>
  </si>
  <si>
    <t>AS REPORTED</t>
  </si>
  <si>
    <t>EPS</t>
  </si>
  <si>
    <t>PER SHARE</t>
  </si>
  <si>
    <t>PAYOUT</t>
  </si>
  <si>
    <t>PERCENTAGE</t>
  </si>
  <si>
    <t>INITIAL</t>
  </si>
  <si>
    <t>SUSPENSION</t>
  </si>
  <si>
    <t>YIELD</t>
  </si>
  <si>
    <t>(based on last</t>
  </si>
  <si>
    <t>4 quarters)</t>
  </si>
  <si>
    <t>DECREASE</t>
  </si>
  <si>
    <t>S&amp;P 500</t>
  </si>
  <si>
    <t xml:space="preserve">FAVORABLE </t>
  </si>
  <si>
    <t xml:space="preserve">UNFAVORABLE </t>
  </si>
  <si>
    <t>SUMMARY</t>
  </si>
  <si>
    <t xml:space="preserve">Non-S&amp;P 500 </t>
  </si>
  <si>
    <t>BASE</t>
  </si>
  <si>
    <t>Non-S&amp;P 500</t>
  </si>
  <si>
    <t>TOTAL</t>
  </si>
  <si>
    <t>RETURN</t>
  </si>
  <si>
    <t>PERIOD</t>
  </si>
  <si>
    <t>(see Dividend Actions for annual data)</t>
  </si>
  <si>
    <t>CHANGE</t>
  </si>
  <si>
    <t>Jan,'03</t>
  </si>
  <si>
    <t>Mar,'03</t>
  </si>
  <si>
    <t>Feb,'03</t>
  </si>
  <si>
    <t>Apr,'03</t>
  </si>
  <si>
    <t>May,'03</t>
  </si>
  <si>
    <t>06/30/2003</t>
  </si>
  <si>
    <t>Jun,'03</t>
  </si>
  <si>
    <t>03/31/2003</t>
  </si>
  <si>
    <t xml:space="preserve">List includes multiple observations for issues that had more than a single change </t>
  </si>
  <si>
    <t>MONTH</t>
  </si>
  <si>
    <t xml:space="preserve">TYPE </t>
  </si>
  <si>
    <t xml:space="preserve">NEW </t>
  </si>
  <si>
    <t>FORMER</t>
  </si>
  <si>
    <t>OF</t>
  </si>
  <si>
    <t>INDICATED</t>
  </si>
  <si>
    <t>ACTION</t>
  </si>
  <si>
    <t>RATE</t>
  </si>
  <si>
    <t>MMM</t>
  </si>
  <si>
    <t>KO</t>
  </si>
  <si>
    <t>ED</t>
  </si>
  <si>
    <t>TICKER</t>
  </si>
  <si>
    <t>PAYING</t>
  </si>
  <si>
    <t>ACTIONS</t>
  </si>
  <si>
    <t>DECREASES</t>
  </si>
  <si>
    <t>SUSPENSIONS</t>
  </si>
  <si>
    <t>Energy</t>
  </si>
  <si>
    <t>Information Technology</t>
  </si>
  <si>
    <t>Total</t>
  </si>
  <si>
    <t>ARISTOCRAT</t>
  </si>
  <si>
    <t>(unique issues)</t>
  </si>
  <si>
    <t>(adj for stock splits as noted)</t>
  </si>
  <si>
    <t>Sep,'03</t>
  </si>
  <si>
    <t>Aug,'03</t>
  </si>
  <si>
    <t>Oct,'03</t>
  </si>
  <si>
    <t>Nov,'03</t>
  </si>
  <si>
    <t xml:space="preserve">(at time of </t>
  </si>
  <si>
    <t>Dec,'03</t>
  </si>
  <si>
    <t>ADM</t>
  </si>
  <si>
    <t>1</t>
  </si>
  <si>
    <t>09/30/2003</t>
  </si>
  <si>
    <t xml:space="preserve">Feb,'04 </t>
  </si>
  <si>
    <t xml:space="preserve">Jan,'04 </t>
  </si>
  <si>
    <t>Jul,'03</t>
  </si>
  <si>
    <t>12 Months Feb,'04</t>
  </si>
  <si>
    <t>12 Months Jan,'04</t>
  </si>
  <si>
    <t>Mar,'04</t>
  </si>
  <si>
    <t>Apr,'04</t>
  </si>
  <si>
    <t xml:space="preserve">12/31/2003 </t>
  </si>
  <si>
    <t>03/31/2004</t>
  </si>
  <si>
    <t>May,'04</t>
  </si>
  <si>
    <t>12 Months Apr,'04</t>
  </si>
  <si>
    <t xml:space="preserve">12 Months May,'04 </t>
  </si>
  <si>
    <t>12 Months Jun,'04</t>
  </si>
  <si>
    <t>12 Months Jul,'04</t>
  </si>
  <si>
    <t xml:space="preserve">Jul,'04 </t>
  </si>
  <si>
    <t>Aug,04</t>
  </si>
  <si>
    <t>Jun,'04</t>
  </si>
  <si>
    <t>12 Months Aug,'04</t>
  </si>
  <si>
    <t>12 Months Sep,'04</t>
  </si>
  <si>
    <t>Sep,04</t>
  </si>
  <si>
    <t>Oct,'04</t>
  </si>
  <si>
    <t>12 Months Oct,'04</t>
  </si>
  <si>
    <t>12 Months Nov,'04</t>
  </si>
  <si>
    <t>Nov,'04</t>
  </si>
  <si>
    <t>Dec,'04</t>
  </si>
  <si>
    <t>06/30/2004</t>
  </si>
  <si>
    <t>09/30/2004</t>
  </si>
  <si>
    <t>12 Months Dec,'04</t>
  </si>
  <si>
    <t>12 Months Dec,'03</t>
  </si>
  <si>
    <t>12/31/2004</t>
  </si>
  <si>
    <t>2004</t>
  </si>
  <si>
    <t>Jan,05</t>
  </si>
  <si>
    <t>YTD</t>
  </si>
  <si>
    <t>YTD TOTAL</t>
  </si>
  <si>
    <t>12 Months Jan,'05</t>
  </si>
  <si>
    <t>0</t>
  </si>
  <si>
    <t>Feb,05</t>
  </si>
  <si>
    <t>SHW</t>
  </si>
  <si>
    <t>Abbott Laboratories</t>
  </si>
  <si>
    <t>ABT</t>
  </si>
  <si>
    <t>ADP</t>
  </si>
  <si>
    <t>BDX</t>
  </si>
  <si>
    <t>CB</t>
  </si>
  <si>
    <t>CLX</t>
  </si>
  <si>
    <t>Clorox Co</t>
  </si>
  <si>
    <t>DOV</t>
  </si>
  <si>
    <t>Dover Corp</t>
  </si>
  <si>
    <t>EMR</t>
  </si>
  <si>
    <t>GWW</t>
  </si>
  <si>
    <t>JNJ</t>
  </si>
  <si>
    <t>Johnson &amp; Johnson</t>
  </si>
  <si>
    <t>KMB</t>
  </si>
  <si>
    <t>Kimberly-Clark</t>
  </si>
  <si>
    <t>LEG</t>
  </si>
  <si>
    <t>Leggett &amp; Platt</t>
  </si>
  <si>
    <t>LOW</t>
  </si>
  <si>
    <t>MCD</t>
  </si>
  <si>
    <t>McDonald's Corp</t>
  </si>
  <si>
    <t>PEP</t>
  </si>
  <si>
    <t>PepsiCo Inc</t>
  </si>
  <si>
    <t>PPG</t>
  </si>
  <si>
    <t>PG</t>
  </si>
  <si>
    <t>Procter &amp; Gamble</t>
  </si>
  <si>
    <t>SWK</t>
  </si>
  <si>
    <t>TGT</t>
  </si>
  <si>
    <t>Target Corp</t>
  </si>
  <si>
    <t>VFC</t>
  </si>
  <si>
    <t>VF Corp</t>
  </si>
  <si>
    <t>WMT</t>
  </si>
  <si>
    <t>12 Months Feb,'05</t>
  </si>
  <si>
    <t>Mar,'05</t>
  </si>
  <si>
    <t>12 Months Mar,'05</t>
  </si>
  <si>
    <t>Apr,'05</t>
  </si>
  <si>
    <t>12 Months Apr,'05</t>
  </si>
  <si>
    <t>May,'05</t>
  </si>
  <si>
    <t>12 Months May,'05</t>
  </si>
  <si>
    <t>03/31/2005</t>
  </si>
  <si>
    <t>Jun,'05</t>
  </si>
  <si>
    <t>12 Months Jun,'05</t>
  </si>
  <si>
    <t>Jul,'05</t>
  </si>
  <si>
    <t>12 Months Jul,'05</t>
  </si>
  <si>
    <t>Aug,'05</t>
  </si>
  <si>
    <t>12 Months Aug,'05</t>
  </si>
  <si>
    <t>06/30/2005</t>
  </si>
  <si>
    <t>Sep,'05</t>
  </si>
  <si>
    <t>12 Months Sep,'05</t>
  </si>
  <si>
    <t>Oct,'05</t>
  </si>
  <si>
    <t>Nov,'05</t>
  </si>
  <si>
    <t>12 Months Nov,'05</t>
  </si>
  <si>
    <t>Dec,'05</t>
  </si>
  <si>
    <t>12 Months Dec,'05</t>
  </si>
  <si>
    <t>2005</t>
  </si>
  <si>
    <t>12/31/2005</t>
  </si>
  <si>
    <t>09/30/2005</t>
  </si>
  <si>
    <t>12 Months Jan,'06</t>
  </si>
  <si>
    <t>Jan,'06</t>
  </si>
  <si>
    <t>CINF</t>
  </si>
  <si>
    <t>Feb,'06</t>
  </si>
  <si>
    <t>12 Months Feb,'06</t>
  </si>
  <si>
    <t>Mar,'06</t>
  </si>
  <si>
    <t>12 Months Mar,'06</t>
  </si>
  <si>
    <t>Apr,'06</t>
  </si>
  <si>
    <t>May,'06</t>
  </si>
  <si>
    <t>12 Months May,'06</t>
  </si>
  <si>
    <t>12 Months Apr,'06</t>
  </si>
  <si>
    <t>Jun,'06</t>
  </si>
  <si>
    <t>12 Months Jun,'06</t>
  </si>
  <si>
    <t>03/30/2006</t>
  </si>
  <si>
    <t>06/30/2006</t>
  </si>
  <si>
    <t>Jul,'06</t>
  </si>
  <si>
    <t>Aug,'06</t>
  </si>
  <si>
    <t>12 Months Jul,'06</t>
  </si>
  <si>
    <t>12 Months Aug,'06</t>
  </si>
  <si>
    <t>Sep,'06</t>
  </si>
  <si>
    <t>12 Months Sep,06</t>
  </si>
  <si>
    <t>Oct,'06</t>
  </si>
  <si>
    <t>12 Months Oct,06</t>
  </si>
  <si>
    <t>Nov,'06</t>
  </si>
  <si>
    <t>12 Months Nov,'06</t>
  </si>
  <si>
    <t>Dec,'06</t>
  </si>
  <si>
    <t>12 Months Dec,'06</t>
  </si>
  <si>
    <t>2006</t>
  </si>
  <si>
    <t>12/31/2006</t>
  </si>
  <si>
    <t>Jan,'07</t>
  </si>
  <si>
    <t>ACTIONS:</t>
  </si>
  <si>
    <t>12 Months Jan,'07</t>
  </si>
  <si>
    <t>Feb,'07</t>
  </si>
  <si>
    <t>12 Months Feb,'07</t>
  </si>
  <si>
    <t>Mar,'07</t>
  </si>
  <si>
    <t>APD</t>
  </si>
  <si>
    <t>12 Months Mar,'07</t>
  </si>
  <si>
    <t>Apri,'07</t>
  </si>
  <si>
    <t>AFLAC Inc</t>
  </si>
  <si>
    <t>AFL</t>
  </si>
  <si>
    <t>XOM</t>
  </si>
  <si>
    <t>12 Months Apr,'07</t>
  </si>
  <si>
    <t>May,'07</t>
  </si>
  <si>
    <t>03/31/2007</t>
  </si>
  <si>
    <t>12 Months May,'07</t>
  </si>
  <si>
    <t>Jun,'07</t>
  </si>
  <si>
    <t>12 Months Jun,'07</t>
  </si>
  <si>
    <t>Jul,'07</t>
  </si>
  <si>
    <t>12 Months Jul,'07</t>
  </si>
  <si>
    <t>Aug,'07</t>
  </si>
  <si>
    <t>12 Months Aug,'07</t>
  </si>
  <si>
    <t>Sep,'07</t>
  </si>
  <si>
    <t>12 Months Sep,'07</t>
  </si>
  <si>
    <t>Oct,'07</t>
  </si>
  <si>
    <t>Nov,'07</t>
  </si>
  <si>
    <t>12 Months Oct,'07</t>
  </si>
  <si>
    <t>12 Months Nov,'07</t>
  </si>
  <si>
    <t>12 Months Dec,'07</t>
  </si>
  <si>
    <t>2007</t>
  </si>
  <si>
    <t>06/30/2007</t>
  </si>
  <si>
    <t>12/31/2007</t>
  </si>
  <si>
    <t>09/30/2007</t>
  </si>
  <si>
    <t>Jan,'08</t>
  </si>
  <si>
    <t>12 Months Jan,'08</t>
  </si>
  <si>
    <t>Feb,'08</t>
  </si>
  <si>
    <t>Dec,'07</t>
  </si>
  <si>
    <t>12 Months Feb,'08</t>
  </si>
  <si>
    <t>Mar,'08</t>
  </si>
  <si>
    <t>Apr,'08</t>
  </si>
  <si>
    <t>12 Months Apr,'08</t>
  </si>
  <si>
    <t>May,'08</t>
  </si>
  <si>
    <t>12 Months May,'08</t>
  </si>
  <si>
    <t>Jun,'08</t>
  </si>
  <si>
    <t>12 Months Jun,'08</t>
  </si>
  <si>
    <t>Jul,'08</t>
  </si>
  <si>
    <t>03/31/2008</t>
  </si>
  <si>
    <t>06/30/2008</t>
  </si>
  <si>
    <t>Aug,'08</t>
  </si>
  <si>
    <t>12 Months Jul,'08</t>
  </si>
  <si>
    <t>12 Months Aug,'08</t>
  </si>
  <si>
    <t>Sep,'08</t>
  </si>
  <si>
    <t>12 Months Sep,'08</t>
  </si>
  <si>
    <t>Oct,'08</t>
  </si>
  <si>
    <t>12 Months Oct,'08</t>
  </si>
  <si>
    <t>12 Months Nov,'08</t>
  </si>
  <si>
    <t>09/30/2008</t>
  </si>
  <si>
    <t>Nov,'08</t>
  </si>
  <si>
    <t>Dec,'08</t>
  </si>
  <si>
    <t>2008</t>
  </si>
  <si>
    <t>Incr in Feb, Oct</t>
  </si>
  <si>
    <t>Incr in Feb, Nov</t>
  </si>
  <si>
    <t>Incr in Jan, Jul</t>
  </si>
  <si>
    <t>Incr in May, Nov</t>
  </si>
  <si>
    <t>Incr in Jan, Oct</t>
  </si>
  <si>
    <t>Jan,'09</t>
  </si>
  <si>
    <t>12 Months Dec,'08</t>
  </si>
  <si>
    <t>Cintas Corp</t>
  </si>
  <si>
    <t>CTAS</t>
  </si>
  <si>
    <t>INITIALS</t>
  </si>
  <si>
    <t>12 Months Jan,'09</t>
  </si>
  <si>
    <t>Feb,'09</t>
  </si>
  <si>
    <t>12 Months Feb,'09</t>
  </si>
  <si>
    <t>Mar,'09</t>
  </si>
  <si>
    <t>NET ISSUE</t>
  </si>
  <si>
    <t>12 Months Mar,'09</t>
  </si>
  <si>
    <t>Apr,'09</t>
  </si>
  <si>
    <t xml:space="preserve">12 Months Mar,'04 </t>
  </si>
  <si>
    <t>12 Months Apr,'09</t>
  </si>
  <si>
    <t xml:space="preserve">May,'09 </t>
  </si>
  <si>
    <t>12 Months May,'09</t>
  </si>
  <si>
    <t>Jun,'09</t>
  </si>
  <si>
    <t>12 Months Jun,'09</t>
  </si>
  <si>
    <t>Jul,'09</t>
  </si>
  <si>
    <t>03/31/2009</t>
  </si>
  <si>
    <t>06/30/2009</t>
  </si>
  <si>
    <t>12 Months Jul,'09</t>
  </si>
  <si>
    <t>Aug,'09</t>
  </si>
  <si>
    <t>12 Months Aug,'09</t>
  </si>
  <si>
    <t>Sep,'09</t>
  </si>
  <si>
    <t>12 Months Sep,'09</t>
  </si>
  <si>
    <t>09/30/2009</t>
  </si>
  <si>
    <t>Oct,'09</t>
  </si>
  <si>
    <t>12 Months Oct,'09</t>
  </si>
  <si>
    <t>Nov,'09</t>
  </si>
  <si>
    <t>BF.B</t>
  </si>
  <si>
    <t>12 Months Nov,'09</t>
  </si>
  <si>
    <t>12/31/2009</t>
  </si>
  <si>
    <t>2009</t>
  </si>
  <si>
    <t>12 Months Dec,'09</t>
  </si>
  <si>
    <t>Dec,'09</t>
  </si>
  <si>
    <t>Jan,'10</t>
  </si>
  <si>
    <t>BREADTH*</t>
  </si>
  <si>
    <t xml:space="preserve">POSITIVE </t>
  </si>
  <si>
    <t xml:space="preserve">NEGATIVE </t>
  </si>
  <si>
    <t>$ CHANGE-MIL</t>
  </si>
  <si>
    <t>ACTIONS**</t>
  </si>
  <si>
    <t>12 Months Jan,'10</t>
  </si>
  <si>
    <t>Feb,'10</t>
  </si>
  <si>
    <t>12 Months Feb,'10</t>
  </si>
  <si>
    <t>Mar,'10</t>
  </si>
  <si>
    <t>03/31/2010</t>
  </si>
  <si>
    <t>12 Months Mar,'10</t>
  </si>
  <si>
    <t>Apr,'10</t>
  </si>
  <si>
    <t>12 Months Apr,'10</t>
  </si>
  <si>
    <t>May,'10</t>
  </si>
  <si>
    <t>12 Months May,'10</t>
  </si>
  <si>
    <t>Jun,'10</t>
  </si>
  <si>
    <t>12 Months Jun,'10</t>
  </si>
  <si>
    <t>06/30/2010</t>
  </si>
  <si>
    <t>Jul,'10</t>
  </si>
  <si>
    <t>Stanley Black &amp; Decker</t>
  </si>
  <si>
    <t>12 Months Jul,'10</t>
  </si>
  <si>
    <t>Aug'10</t>
  </si>
  <si>
    <t>12 Months Aug,'10</t>
  </si>
  <si>
    <t>Sep,'10</t>
  </si>
  <si>
    <t>12 Months Sep,'10</t>
  </si>
  <si>
    <t>09/30/2010</t>
  </si>
  <si>
    <t>Oct,'10</t>
  </si>
  <si>
    <t>12 Months Oct,'10</t>
  </si>
  <si>
    <t>Nov,'10</t>
  </si>
  <si>
    <t>HRL</t>
  </si>
  <si>
    <t>McCormick &amp; Co</t>
  </si>
  <si>
    <t>MKC</t>
  </si>
  <si>
    <t>2010</t>
  </si>
  <si>
    <t>12 Months Nov,'10</t>
  </si>
  <si>
    <t>12 Months Dec,'10</t>
  </si>
  <si>
    <t>12/31/2010</t>
  </si>
  <si>
    <t>Ecolab Inc</t>
  </si>
  <si>
    <t>ECL</t>
  </si>
  <si>
    <t>Dec,'10</t>
  </si>
  <si>
    <t>Jan,'11</t>
  </si>
  <si>
    <t>S&amp;P 500 SECTOR DIVIDEND DATA, BASED ON INDICATED DIVIDEND RATE:</t>
  </si>
  <si>
    <t>CONTRI-</t>
  </si>
  <si>
    <t xml:space="preserve">PAYING </t>
  </si>
  <si>
    <t>YIELD OF</t>
  </si>
  <si>
    <t>BUTION</t>
  </si>
  <si>
    <t>PAYERS</t>
  </si>
  <si>
    <t>12 Months Jan,'11</t>
  </si>
  <si>
    <t>12 Months Oct,'05</t>
  </si>
  <si>
    <t>Feb,'11</t>
  </si>
  <si>
    <t>2003</t>
  </si>
  <si>
    <t>2002</t>
  </si>
  <si>
    <t>TROW</t>
  </si>
  <si>
    <t>GPC</t>
  </si>
  <si>
    <t>12 Months Feb,'11</t>
  </si>
  <si>
    <t>CL</t>
  </si>
  <si>
    <t>Mar,'11</t>
  </si>
  <si>
    <t>12 Months Mar,'11</t>
  </si>
  <si>
    <t>03/31/2011</t>
  </si>
  <si>
    <t>12 Months Apr,'11</t>
  </si>
  <si>
    <t>Apr,'11</t>
  </si>
  <si>
    <t>May,'11</t>
  </si>
  <si>
    <t>12 Months May,'11</t>
  </si>
  <si>
    <t>MDT</t>
  </si>
  <si>
    <t>12 Months Jun,'11</t>
  </si>
  <si>
    <t>Jul,'11</t>
  </si>
  <si>
    <t>12 Months Jul,'11</t>
  </si>
  <si>
    <t>Aug,'11</t>
  </si>
  <si>
    <t>ITW</t>
  </si>
  <si>
    <t>12 Months Aug,'11</t>
  </si>
  <si>
    <t>Sep,'11</t>
  </si>
  <si>
    <t>06/30/2011</t>
  </si>
  <si>
    <t>12 Months Sep,'11</t>
  </si>
  <si>
    <t>Oct,'11</t>
  </si>
  <si>
    <t>Jun,'11</t>
  </si>
  <si>
    <t>12 Months Oct,'11</t>
  </si>
  <si>
    <t>Nov,'11</t>
  </si>
  <si>
    <t>Sysco Corp</t>
  </si>
  <si>
    <t>SYY</t>
  </si>
  <si>
    <t>12 Months Nov,'11</t>
  </si>
  <si>
    <t>T</t>
  </si>
  <si>
    <t>Incr in Dec</t>
  </si>
  <si>
    <t>Incr in Feb</t>
  </si>
  <si>
    <t>BEN</t>
  </si>
  <si>
    <t>Incr in Jan</t>
  </si>
  <si>
    <t>Incr in Aug</t>
  </si>
  <si>
    <t>Incr in Jun</t>
  </si>
  <si>
    <t>NUE</t>
  </si>
  <si>
    <t>Nucor Corp</t>
  </si>
  <si>
    <t>Incr in Feb, Dec</t>
  </si>
  <si>
    <t>Incr in Feb, Sep</t>
  </si>
  <si>
    <t>Incr in Mar</t>
  </si>
  <si>
    <t>Incr in Nov</t>
  </si>
  <si>
    <t xml:space="preserve">Incr in Oct </t>
  </si>
  <si>
    <t>Incr in Apr</t>
  </si>
  <si>
    <t>Incr in May</t>
  </si>
  <si>
    <t>Incr In May</t>
  </si>
  <si>
    <t>Incr in Jul</t>
  </si>
  <si>
    <t>Incr In Feb</t>
  </si>
  <si>
    <t>Incr in Oct</t>
  </si>
  <si>
    <t>Incr in Jan, Dec</t>
  </si>
  <si>
    <t>Incr in Sep</t>
  </si>
  <si>
    <t>Incr in Jun, Nov</t>
  </si>
  <si>
    <t>(at time of action)</t>
  </si>
  <si>
    <t>Dec,'11</t>
  </si>
  <si>
    <t>12 Months Dec,'11</t>
  </si>
  <si>
    <t>2011</t>
  </si>
  <si>
    <t xml:space="preserve">2011 </t>
  </si>
  <si>
    <t>Jan,'12</t>
  </si>
  <si>
    <t>12 Months Jan,'12</t>
  </si>
  <si>
    <t>Feb,'12</t>
  </si>
  <si>
    <t>12 Months Feb,'12</t>
  </si>
  <si>
    <t>Mar,'12</t>
  </si>
  <si>
    <t>12 Months Mar,'12</t>
  </si>
  <si>
    <t>Apr,'12</t>
  </si>
  <si>
    <t>12 Months Apr,'12</t>
  </si>
  <si>
    <t>May,'12</t>
  </si>
  <si>
    <t>12 Months May,'12</t>
  </si>
  <si>
    <t>Jun,'12</t>
  </si>
  <si>
    <t>12 Months Jun,'12</t>
  </si>
  <si>
    <t>Jul,'12</t>
  </si>
  <si>
    <t>12 Months Jul,'12</t>
  </si>
  <si>
    <t>S&amp;P Dow Jones Indices</t>
  </si>
  <si>
    <t>www.spdji.com</t>
  </si>
  <si>
    <t>12 Months Aug,'12</t>
  </si>
  <si>
    <t xml:space="preserve">Aug,'12 </t>
  </si>
  <si>
    <t>Sep,'12</t>
  </si>
  <si>
    <t>12 Months Sep,'12</t>
  </si>
  <si>
    <t>Oct,'12</t>
  </si>
  <si>
    <t>Nov,'12</t>
  </si>
  <si>
    <t>12 Months Oct,'12</t>
  </si>
  <si>
    <t>12 Months Nov,'12</t>
  </si>
  <si>
    <t>Dec,'12</t>
  </si>
  <si>
    <t xml:space="preserve">2012 </t>
  </si>
  <si>
    <t>2012</t>
  </si>
  <si>
    <t>12 Months Dec,'12</t>
  </si>
  <si>
    <t>Jan,'13</t>
  </si>
  <si>
    <t>ABBV</t>
  </si>
  <si>
    <t>CAH</t>
  </si>
  <si>
    <t>CVX</t>
  </si>
  <si>
    <t>Chevron Corp</t>
  </si>
  <si>
    <t>Incr in Apr, Oct</t>
  </si>
  <si>
    <t>PNR</t>
  </si>
  <si>
    <t>INCREASE</t>
  </si>
  <si>
    <t>S&amp;P 500 Issue Indicated Dividend Rate Change</t>
  </si>
  <si>
    <t>12 Months Jan,'13</t>
  </si>
  <si>
    <t>Feb,'13</t>
  </si>
  <si>
    <t>12 Months Feb,'13</t>
  </si>
  <si>
    <t>Mar,'13</t>
  </si>
  <si>
    <t>12 Months Mar,'13</t>
  </si>
  <si>
    <t>Apr,'13</t>
  </si>
  <si>
    <t>12 Months Apr,'13</t>
  </si>
  <si>
    <t>May,'13</t>
  </si>
  <si>
    <t>12 Months May,'13</t>
  </si>
  <si>
    <t>Jun,'13</t>
  </si>
  <si>
    <t>howard.silverblatt@spdji.com</t>
  </si>
  <si>
    <t>12 Months Jun,'13</t>
  </si>
  <si>
    <t>Jul,'13</t>
  </si>
  <si>
    <t>12 Months Jul,'13</t>
  </si>
  <si>
    <t>Aug,'13</t>
  </si>
  <si>
    <t>Sep,'13</t>
  </si>
  <si>
    <t>12 Months Aug,'13</t>
  </si>
  <si>
    <t>12 Months Sep,'13</t>
  </si>
  <si>
    <t>Oct,'13</t>
  </si>
  <si>
    <t>12 Months Oct,'13</t>
  </si>
  <si>
    <t>Nov,'13</t>
  </si>
  <si>
    <t>12 Months Nov,'13</t>
  </si>
  <si>
    <t>2013</t>
  </si>
  <si>
    <t>Incr in Sep, Dec</t>
  </si>
  <si>
    <t>Dec,'13</t>
  </si>
  <si>
    <t>12 Months Dec,'13</t>
  </si>
  <si>
    <t xml:space="preserve">2013 </t>
  </si>
  <si>
    <t>S&amp;P 500 Dividend Payers</t>
  </si>
  <si>
    <t>S&amp;P 500 Indicated Dividend Actions</t>
  </si>
  <si>
    <t>12 Months Jan,'14</t>
  </si>
  <si>
    <t>2</t>
  </si>
  <si>
    <t>Jan,'14</t>
  </si>
  <si>
    <t>12 Months Feb,'14</t>
  </si>
  <si>
    <t>22</t>
  </si>
  <si>
    <t>12 Months Mar,'14</t>
  </si>
  <si>
    <t>12 Months Apr,'14</t>
  </si>
  <si>
    <t xml:space="preserve">These materials have been prepared solely for informational purposes based upon information generally available to the public from sources believed to be reliable.  S&amp;P Dow Jones Indices, its affiliates, and its third-party data providers and licensors (collectively “S&amp;P Dow Jones Indices Parties”) do not guarantee the accuracy, completeness, timeliness or availability of the Content (index data, ratings, credit-related analyses and data, model, software or other application or output therefore).  S&amp;P Dow Jones Indices Parties are not responsible for any errors or omissions, regardless of the cause, for the results obtained from the use of the Content. THE CONTENT IS PROVIDED ON AN “AS IS” BASIS. S&amp;P DOW JONES INDICES PARTIES DISCLAIM ANY AND ALL EXPRESS OR IMPLIED WARRANTIES, INCLUDING, BUT NOT LIMITED TO, ANY WARRANTIES OF MERCHANTABILITY OR FITNESS FOR A PARTICULAR PURPOSE OR USE, FREEDOM FROM BUGS, SOFTWARE ERRORS OR DEFECTS, THAT THE CONTENT’S FUNCTIONING WILL BE UNINTERRUPTED OR THAT THE CONTENT WILL OPERATE WITH ANY SOFTWARE OR HARDWARE CONFIGURATION.  In no event shall S&amp;P Dow Jones Indices Parties be liable to any party for any direct, indirect, incidental, exemplary, compensatory, punitive, special or consequential damages, costs, expenses, legal fees, or losses (including, without limitation, lost income or lost profits and opportunity costs) in connection with any use of the Content even if advised of the possibility of such damages.  Past performance of the Index is not an indication of future results. The Index returns shown do not represent the results of actual trading of investible assets/securities.  </t>
  </si>
  <si>
    <t>May,'14</t>
  </si>
  <si>
    <t>Apr,'14</t>
  </si>
  <si>
    <t>Mar,'14</t>
  </si>
  <si>
    <t>12 Months May,'14</t>
  </si>
  <si>
    <t>Jun,'14</t>
  </si>
  <si>
    <t>MIDCAP</t>
  </si>
  <si>
    <t>SMALLCAP</t>
  </si>
  <si>
    <t>INDEX</t>
  </si>
  <si>
    <t>12 Months Jun,'14</t>
  </si>
  <si>
    <t>Jul,'14</t>
  </si>
  <si>
    <t>12 Months Jul,'14</t>
  </si>
  <si>
    <t>Aug,'14</t>
  </si>
  <si>
    <t>Sep,'14</t>
  </si>
  <si>
    <t>12 Months Aug,'14</t>
  </si>
  <si>
    <t>12 Months Sep,'14</t>
  </si>
  <si>
    <t>(sectors based on action date)</t>
  </si>
  <si>
    <t>Nov,'14</t>
  </si>
  <si>
    <t>12 Months Nov,'14</t>
  </si>
  <si>
    <t>236</t>
  </si>
  <si>
    <t>306</t>
  </si>
  <si>
    <t>Dec,'14</t>
  </si>
  <si>
    <t>2014</t>
  </si>
  <si>
    <t xml:space="preserve">2014 </t>
  </si>
  <si>
    <t>Jan,'15</t>
  </si>
  <si>
    <t>25 consecutive years of increased cash payments, with liquidity and market value restrictions</t>
  </si>
  <si>
    <t>12 Months Dec,'14</t>
  </si>
  <si>
    <t>12 Months Jan,'15</t>
  </si>
  <si>
    <t>PAYERS YLD</t>
  </si>
  <si>
    <t>WBA</t>
  </si>
  <si>
    <t>S&amp;P High Yield Dividend Aristocrats Index (HYDA): S&amp;P 1500 issues with 20 years of increases, with liquidity and market value requirements</t>
  </si>
  <si>
    <t>S&amp;P 500 Dividend Aristocrats: S&amp;P 500 issues with 25 years of increases, with liquidity and market value requirements</t>
  </si>
  <si>
    <t>YEARS*</t>
  </si>
  <si>
    <t>HYDA</t>
  </si>
  <si>
    <t>SP500 DA</t>
  </si>
  <si>
    <t>S&amp;P500</t>
  </si>
  <si>
    <t>Automatic Data Processing</t>
  </si>
  <si>
    <t>ALB</t>
  </si>
  <si>
    <t>Albemarle Corp</t>
  </si>
  <si>
    <t>MID400</t>
  </si>
  <si>
    <t>AOS</t>
  </si>
  <si>
    <t>ATO</t>
  </si>
  <si>
    <t>Atmos Energy Corp</t>
  </si>
  <si>
    <t>ATR</t>
  </si>
  <si>
    <t>AptarGroup Inc</t>
  </si>
  <si>
    <t>BKH</t>
  </si>
  <si>
    <t>Black Hills Corp</t>
  </si>
  <si>
    <t>BRO</t>
  </si>
  <si>
    <t>CAT</t>
  </si>
  <si>
    <t>Caterpillar Inc</t>
  </si>
  <si>
    <t>CBSH</t>
  </si>
  <si>
    <t>CFR</t>
  </si>
  <si>
    <t>CSL</t>
  </si>
  <si>
    <t>Carlisle Cos</t>
  </si>
  <si>
    <t>ESS</t>
  </si>
  <si>
    <t>Essex Property Trust</t>
  </si>
  <si>
    <t>EV</t>
  </si>
  <si>
    <t>EXPD</t>
  </si>
  <si>
    <t>FRT</t>
  </si>
  <si>
    <t>FUL</t>
  </si>
  <si>
    <t>SCI600</t>
  </si>
  <si>
    <t>GD</t>
  </si>
  <si>
    <t>JW.A</t>
  </si>
  <si>
    <t>MDU</t>
  </si>
  <si>
    <t>NDSN</t>
  </si>
  <si>
    <t>Nordson Corp</t>
  </si>
  <si>
    <t>NFG</t>
  </si>
  <si>
    <t>NNN</t>
  </si>
  <si>
    <t>O</t>
  </si>
  <si>
    <t>ORI</t>
  </si>
  <si>
    <t>PBCT</t>
  </si>
  <si>
    <t>ROP</t>
  </si>
  <si>
    <t>ROST</t>
  </si>
  <si>
    <t>RPM</t>
  </si>
  <si>
    <t>SEIC</t>
  </si>
  <si>
    <t>SON</t>
  </si>
  <si>
    <t>AT&amp;T Inc</t>
  </si>
  <si>
    <t>TDS</t>
  </si>
  <si>
    <t>UBSI</t>
  </si>
  <si>
    <t>UGI</t>
  </si>
  <si>
    <t>UGI Corp</t>
  </si>
  <si>
    <t>WST</t>
  </si>
  <si>
    <t>WTR</t>
  </si>
  <si>
    <t xml:space="preserve">Oct,'14 </t>
  </si>
  <si>
    <t xml:space="preserve">Feb,'14 </t>
  </si>
  <si>
    <t>Feb,'15</t>
  </si>
  <si>
    <t>2015: January</t>
  </si>
  <si>
    <t>12 Months Feb,'15</t>
  </si>
  <si>
    <t>Mar,'15</t>
  </si>
  <si>
    <t>12 Months Mar,'15</t>
  </si>
  <si>
    <t>Apr,'15</t>
  </si>
  <si>
    <t>12 Months Apr,'15</t>
  </si>
  <si>
    <t>May,'15</t>
  </si>
  <si>
    <t>Jun,'15</t>
  </si>
  <si>
    <t>Jul,'15</t>
  </si>
  <si>
    <t>12 Months May,'15</t>
  </si>
  <si>
    <t>12 Months Jun,'15</t>
  </si>
  <si>
    <t>S&amp;P 500 Dividend payouts and yields</t>
  </si>
  <si>
    <t>Aug,'15</t>
  </si>
  <si>
    <t>12 Months Jul,'15</t>
  </si>
  <si>
    <t>12 Months Aug,'15</t>
  </si>
  <si>
    <t>Sep,'15</t>
  </si>
  <si>
    <t>12 Months Sep,'15</t>
  </si>
  <si>
    <t>Oct,'15</t>
  </si>
  <si>
    <t>12 Months Oct,'15</t>
  </si>
  <si>
    <t>3</t>
  </si>
  <si>
    <t>Nov,'15</t>
  </si>
  <si>
    <t>12 Months Nov,'15</t>
  </si>
  <si>
    <t>Dec,'15</t>
  </si>
  <si>
    <t>S&amp;P Indicated Dividend Rate Changes</t>
  </si>
  <si>
    <t>(median and average exclude issues which have at least doubled)</t>
  </si>
  <si>
    <t>MEDIAN</t>
  </si>
  <si>
    <t>AVERAGE</t>
  </si>
  <si>
    <t>DOUBLED</t>
  </si>
  <si>
    <t>SUSPENDED</t>
  </si>
  <si>
    <t>344</t>
  </si>
  <si>
    <t>12 Months Dec,'15</t>
  </si>
  <si>
    <t xml:space="preserve">2015 </t>
  </si>
  <si>
    <t>2015</t>
  </si>
  <si>
    <t>Jan,'16</t>
  </si>
  <si>
    <t>AbbVie Inc.</t>
  </si>
  <si>
    <t>Air Products &amp; Chemicals Inc</t>
  </si>
  <si>
    <t>Archer-Daniels-Midland Co</t>
  </si>
  <si>
    <t>Becton Dickinson &amp; Co</t>
  </si>
  <si>
    <t>Brown-Forman Corp B</t>
  </si>
  <si>
    <t>Cardinal Health Inc</t>
  </si>
  <si>
    <t>Cincinnati Financial Corp</t>
  </si>
  <si>
    <t>Colgate-Palmolive Co</t>
  </si>
  <si>
    <t>Consolidated Edison Inc</t>
  </si>
  <si>
    <t>DCI</t>
  </si>
  <si>
    <t>Donaldson Co</t>
  </si>
  <si>
    <t>Emerson Electric Co</t>
  </si>
  <si>
    <t>Exxon Mobil Corp</t>
  </si>
  <si>
    <t>Federal Realty Invt Trust</t>
  </si>
  <si>
    <t>Franklin Resources Inc</t>
  </si>
  <si>
    <t>General Dynamics</t>
  </si>
  <si>
    <t>Genuine Parts Co</t>
  </si>
  <si>
    <t>Hormel Foods Corp</t>
  </si>
  <si>
    <t>Illinois Tool Works Inc</t>
  </si>
  <si>
    <t>IBM</t>
  </si>
  <si>
    <t>LANC</t>
  </si>
  <si>
    <t>LECO</t>
  </si>
  <si>
    <t>Lincoln Electric Hldgs</t>
  </si>
  <si>
    <t>Lowe's Cos Inc</t>
  </si>
  <si>
    <t>Medtronic plc</t>
  </si>
  <si>
    <t>NJR</t>
  </si>
  <si>
    <t>NEE</t>
  </si>
  <si>
    <t>Pentair PLC</t>
  </si>
  <si>
    <t>PII</t>
  </si>
  <si>
    <t>PPG Industries Inc</t>
  </si>
  <si>
    <t>RNR</t>
  </si>
  <si>
    <t>RLI</t>
  </si>
  <si>
    <t>RLI Corp</t>
  </si>
  <si>
    <t>Roper Technologies, Inc</t>
  </si>
  <si>
    <t>Sherwin-Williams Co</t>
  </si>
  <si>
    <t>T Rowe Price Group Inc</t>
  </si>
  <si>
    <t>Walgreens Boots Alliance Inc</t>
  </si>
  <si>
    <t>(when I started at S&amp;P)</t>
  </si>
  <si>
    <t>2016: January</t>
  </si>
  <si>
    <t>12 Months Jan,'16</t>
  </si>
  <si>
    <t>12 Months Feb,'16</t>
  </si>
  <si>
    <t xml:space="preserve">Feb,'16 </t>
  </si>
  <si>
    <t xml:space="preserve">Mar,'16 </t>
  </si>
  <si>
    <t>12 Months Mar,'16</t>
  </si>
  <si>
    <t>Apr,'16</t>
  </si>
  <si>
    <t>DJIA</t>
  </si>
  <si>
    <t>2016</t>
  </si>
  <si>
    <t>SPGI</t>
  </si>
  <si>
    <t>12 Months Apr,'16</t>
  </si>
  <si>
    <t>May,'16</t>
  </si>
  <si>
    <t>12 Months May,'16</t>
  </si>
  <si>
    <t>Jun,'16</t>
  </si>
  <si>
    <t>12 Months Jun,'16</t>
  </si>
  <si>
    <t>Jul,'16</t>
  </si>
  <si>
    <t>12 Months Jul,'16</t>
  </si>
  <si>
    <t>Aug,'16</t>
  </si>
  <si>
    <t>12 Months Aug,'16</t>
  </si>
  <si>
    <t>Sep,'16</t>
  </si>
  <si>
    <t>Real Estate</t>
  </si>
  <si>
    <t>12 Months Sep,'16</t>
  </si>
  <si>
    <t>Oct,'16</t>
  </si>
  <si>
    <t>Incr In Oct</t>
  </si>
  <si>
    <t>12 Months Oct,'16</t>
  </si>
  <si>
    <t>Nov,'16</t>
  </si>
  <si>
    <t>12 Months Nov,'16</t>
  </si>
  <si>
    <t>Dec,'16</t>
  </si>
  <si>
    <t>Incr in May, Dec</t>
  </si>
  <si>
    <t>12 Months Dec,'16</t>
  </si>
  <si>
    <t>Jan,'17</t>
  </si>
  <si>
    <t>ABM</t>
  </si>
  <si>
    <t>CBU</t>
  </si>
  <si>
    <t>Community Bank System</t>
  </si>
  <si>
    <t>CHD</t>
  </si>
  <si>
    <t>MSA</t>
  </si>
  <si>
    <t>TJX</t>
  </si>
  <si>
    <t>Decr in Dec; Incr in Feb</t>
  </si>
  <si>
    <t>incur in Dec</t>
  </si>
  <si>
    <t>12 Months Jan,'17</t>
  </si>
  <si>
    <t>Feb,'17</t>
  </si>
  <si>
    <t>12 Months Feb,'17</t>
  </si>
  <si>
    <t>Mar,'17</t>
  </si>
  <si>
    <t>12 Months Mar,'17</t>
  </si>
  <si>
    <t>Apr,'17</t>
  </si>
  <si>
    <t>12 Months Apr,'17</t>
  </si>
  <si>
    <t>May,'17</t>
  </si>
  <si>
    <t>12 Months May,'17</t>
  </si>
  <si>
    <t>Jun,'17</t>
  </si>
  <si>
    <t>12 Months Jun,'17</t>
  </si>
  <si>
    <t>Jul,'17</t>
  </si>
  <si>
    <t>12 Months Jul,'17</t>
  </si>
  <si>
    <t>Aug,'17</t>
  </si>
  <si>
    <t>12 Months Aug,'17</t>
  </si>
  <si>
    <t>Sep,'17</t>
  </si>
  <si>
    <t>12 Months Sep,'17</t>
  </si>
  <si>
    <t>Oct,'17</t>
  </si>
  <si>
    <t>12 Months Oct,'17</t>
  </si>
  <si>
    <t>Nov,'17</t>
  </si>
  <si>
    <t>12 Months Nov,'17</t>
  </si>
  <si>
    <t>Dec,'17</t>
  </si>
  <si>
    <t>2017</t>
  </si>
  <si>
    <t>12 Months Dec,'17</t>
  </si>
  <si>
    <t xml:space="preserve">2017 </t>
  </si>
  <si>
    <t xml:space="preserve">2017: January </t>
  </si>
  <si>
    <t>Jan,'18</t>
  </si>
  <si>
    <t>YES</t>
  </si>
  <si>
    <t>AWR</t>
  </si>
  <si>
    <t>CWT</t>
  </si>
  <si>
    <t>CHRW</t>
  </si>
  <si>
    <t>SJM</t>
  </si>
  <si>
    <t>Incr in Jan &amp; Oct</t>
  </si>
  <si>
    <t>Incr In Jan</t>
  </si>
  <si>
    <t>12 Months Oct,'14</t>
  </si>
  <si>
    <t>12 Months Jan,'18</t>
  </si>
  <si>
    <t>Feb,18</t>
  </si>
  <si>
    <t>12 Months Feb,'18</t>
  </si>
  <si>
    <t>Mar,'18</t>
  </si>
  <si>
    <t>Apr,'18</t>
  </si>
  <si>
    <t>12 Months Mar,'18</t>
  </si>
  <si>
    <t>12 Months Apr,'18</t>
  </si>
  <si>
    <t>May,'18</t>
  </si>
  <si>
    <t>12 Months May,'18</t>
  </si>
  <si>
    <t>Jun,'18</t>
  </si>
  <si>
    <t>12 Months Jun,'18</t>
  </si>
  <si>
    <t xml:space="preserve">    *Breadth: (increases + initials) / (decreases + suspensions); **Absolute values</t>
  </si>
  <si>
    <t>Jul,'18</t>
  </si>
  <si>
    <t>Aug,'18</t>
  </si>
  <si>
    <t>12 Months Jul,'18</t>
  </si>
  <si>
    <t>12 Months Aug,'18</t>
  </si>
  <si>
    <t>Sep,'18</t>
  </si>
  <si>
    <t>Communication Services</t>
  </si>
  <si>
    <t>12 Months Sep,'18</t>
  </si>
  <si>
    <t>Oct,'18</t>
  </si>
  <si>
    <t>Incr In Jan, Oct</t>
  </si>
  <si>
    <t>12 Months Oct,'18</t>
  </si>
  <si>
    <t>Nov,'18</t>
  </si>
  <si>
    <t>Incr in Apr, Nov</t>
  </si>
  <si>
    <t>12 Months Nov,'18</t>
  </si>
  <si>
    <t>Dec,'18</t>
  </si>
  <si>
    <t xml:space="preserve">2018 </t>
  </si>
  <si>
    <t>12 Months Dec,'18</t>
  </si>
  <si>
    <t>2018</t>
  </si>
  <si>
    <t xml:space="preserve">2019 </t>
  </si>
  <si>
    <t xml:space="preserve">2018: January </t>
  </si>
  <si>
    <t>2019: January</t>
  </si>
  <si>
    <t>Jan,'19</t>
  </si>
  <si>
    <t>Fastenal Co</t>
  </si>
  <si>
    <t>FAST</t>
  </si>
  <si>
    <t>LIN</t>
  </si>
  <si>
    <t>Linde plc</t>
  </si>
  <si>
    <t>ABM Industries Inc</t>
  </si>
  <si>
    <t>American States Water Co</t>
  </si>
  <si>
    <t>Aqua America Inc</t>
  </si>
  <si>
    <t>OZK</t>
  </si>
  <si>
    <t>BANK OZK</t>
  </si>
  <si>
    <t>BRC</t>
  </si>
  <si>
    <t>Brady Corporation A</t>
  </si>
  <si>
    <t>Brown &amp; Brown Inc</t>
  </si>
  <si>
    <t>California Water Services Group</t>
  </si>
  <si>
    <t>CH Robinson Worldwide Inc</t>
  </si>
  <si>
    <t>Chubb Limited</t>
  </si>
  <si>
    <t>Church &amp; Dwight Co</t>
  </si>
  <si>
    <t>Commerce Bancshares Inc (MO)</t>
  </si>
  <si>
    <t>Cullen Frost Bankers (TX)</t>
  </si>
  <si>
    <t>Eaton Vance Corp</t>
  </si>
  <si>
    <t>Expeditors Intl of WA Inc</t>
  </si>
  <si>
    <t>Fuller H.B. Co</t>
  </si>
  <si>
    <t>Intl Business Machines Corp</t>
  </si>
  <si>
    <t>John Wiley &amp; Sons Inc. A</t>
  </si>
  <si>
    <t>Lancaster Colony Corp</t>
  </si>
  <si>
    <t>MDU Resources Group Inc</t>
  </si>
  <si>
    <t>MSA Safety Inc</t>
  </si>
  <si>
    <t>National Fuel Gas</t>
  </si>
  <si>
    <t>National Retail Properties Inc</t>
  </si>
  <si>
    <t>New Jersey Resources Corp</t>
  </si>
  <si>
    <t>NextEra Energy Inc</t>
  </si>
  <si>
    <t>Old Republic Intl Corp</t>
  </si>
  <si>
    <t>People's United Financial Inc</t>
  </si>
  <si>
    <t>Realty Income Corp</t>
  </si>
  <si>
    <t>RenaissanceRe Hldgs</t>
  </si>
  <si>
    <t>Ross Stores Inc</t>
  </si>
  <si>
    <t>RPM International Inc.</t>
  </si>
  <si>
    <t>S&amp;P Global Inc</t>
  </si>
  <si>
    <t>SEI Investments Corp</t>
  </si>
  <si>
    <t>Sonoco Products Co</t>
  </si>
  <si>
    <t>Telephone &amp; Data Systems Inc</t>
  </si>
  <si>
    <t>TJX Cos Inc</t>
  </si>
  <si>
    <t>United Bankshares Inc (WV)</t>
  </si>
  <si>
    <t>Walmart Inc.</t>
  </si>
  <si>
    <t>West Pharmaceutical Services Inc</t>
  </si>
  <si>
    <t>12 Months Jan,'19</t>
  </si>
  <si>
    <t>Feb,'19</t>
  </si>
  <si>
    <t>12 Months Feb,'19</t>
  </si>
  <si>
    <t>Mar,'19</t>
  </si>
  <si>
    <t>12 Months Mar,'19</t>
  </si>
  <si>
    <t>Apr,'19</t>
  </si>
  <si>
    <t>12 Months Apr,'19</t>
  </si>
  <si>
    <t>May,'19</t>
  </si>
  <si>
    <t>12 Months May,'19</t>
  </si>
  <si>
    <t>12 Months Jun,'19</t>
  </si>
  <si>
    <t>Jul,'19</t>
  </si>
  <si>
    <t>12 Months Jul,'19</t>
  </si>
  <si>
    <t>Aug,'19</t>
  </si>
  <si>
    <t>CHANGE STATS:</t>
  </si>
  <si>
    <t>12 Months Aug,'19</t>
  </si>
  <si>
    <t>Sep,'19</t>
  </si>
  <si>
    <t>Jun,'19</t>
  </si>
  <si>
    <t>12 Months Sep,'19</t>
  </si>
  <si>
    <t>Oct,'19</t>
  </si>
  <si>
    <t>Decr in Jul; Incr in Oct</t>
  </si>
  <si>
    <t>12 Months Oct,'19</t>
  </si>
  <si>
    <t>Nov,'19</t>
  </si>
  <si>
    <t>12 Months Nov,'19</t>
  </si>
  <si>
    <t>Dec,'19</t>
  </si>
  <si>
    <t>12 Months Dec,'19</t>
  </si>
  <si>
    <t>2019</t>
  </si>
  <si>
    <t xml:space="preserve">   And 473 issues when I started at S&amp;P in 1977</t>
  </si>
  <si>
    <t>2020: January</t>
  </si>
  <si>
    <t>Realty Income Corporation</t>
  </si>
  <si>
    <t xml:space="preserve">2020 </t>
  </si>
  <si>
    <t>Consolidated Edison, Inc.</t>
  </si>
  <si>
    <t>Kimberly-Clark Corporation</t>
  </si>
  <si>
    <t>Incr in Feb, Aug</t>
  </si>
  <si>
    <t>Essex Property Trust, Inc.</t>
  </si>
  <si>
    <t>Incr in Feb, May</t>
  </si>
  <si>
    <t>Incr in Jan, Mar, Jun, Aug, Sep, Dec</t>
  </si>
  <si>
    <t>Incr in Mar, Apr, May, Jun, Sep, Dec</t>
  </si>
  <si>
    <t>Incr in Jan, Mar, Jun, Sep, Dec</t>
  </si>
  <si>
    <t>Incr in Mar, Jun, Aug, Sep, Dec</t>
  </si>
  <si>
    <t>Incr in Mar, Jun, Sep, Dec</t>
  </si>
  <si>
    <t>Incr In Mar, Jun, Aug, Sep, Dec</t>
  </si>
  <si>
    <t>Incr In Mar, Jun, Sep, Dec</t>
  </si>
  <si>
    <t>Incr In Mar</t>
  </si>
  <si>
    <t>CASY</t>
  </si>
  <si>
    <t>ES</t>
  </si>
  <si>
    <t>FDS</t>
  </si>
  <si>
    <t>FELE</t>
  </si>
  <si>
    <t>GGG</t>
  </si>
  <si>
    <t>HP</t>
  </si>
  <si>
    <t>PB</t>
  </si>
  <si>
    <t>SJI</t>
  </si>
  <si>
    <t>SCL</t>
  </si>
  <si>
    <t>AMCR</t>
  </si>
  <si>
    <t>Amcor plc</t>
  </si>
  <si>
    <t>Amcor PLC</t>
  </si>
  <si>
    <t>Atmos Energy Corporation</t>
  </si>
  <si>
    <t>Expeditors International of Washington, Inc.</t>
  </si>
  <si>
    <t>3M Company</t>
  </si>
  <si>
    <t>AbbVie, Inc.</t>
  </si>
  <si>
    <t>Aflac Incorporated</t>
  </si>
  <si>
    <t>Air Products and Chemicals, Inc.</t>
  </si>
  <si>
    <t>Archer-Daniels-Midland Company</t>
  </si>
  <si>
    <t>Automatic Data Processing, Inc.</t>
  </si>
  <si>
    <t>Becton, Dickinson and Company</t>
  </si>
  <si>
    <t>Brown-Forman Corporation Class B</t>
  </si>
  <si>
    <t>Cardinal Health, Inc.</t>
  </si>
  <si>
    <t>Caterpillar Inc.</t>
  </si>
  <si>
    <t>Chevron Corporation</t>
  </si>
  <si>
    <t>Cincinnati Financial Corporation</t>
  </si>
  <si>
    <t>Cintas Corporation</t>
  </si>
  <si>
    <t>Clorox Company</t>
  </si>
  <si>
    <t>Coca-Cola Company</t>
  </si>
  <si>
    <t>Colgate-Palmolive Company</t>
  </si>
  <si>
    <t>Dover Corporation</t>
  </si>
  <si>
    <t>Ecolab Inc.</t>
  </si>
  <si>
    <t>Emerson Electric Co.</t>
  </si>
  <si>
    <t>Exxon Mobil Corporation</t>
  </si>
  <si>
    <t>Federal Realty Investment Trust</t>
  </si>
  <si>
    <t>Franklin Resources, Inc.</t>
  </si>
  <si>
    <t>General Dynamics Corporation</t>
  </si>
  <si>
    <t>Genuine Parts Company</t>
  </si>
  <si>
    <t>W.W. Grainger, Inc.</t>
  </si>
  <si>
    <t>Hormel Foods Corporation</t>
  </si>
  <si>
    <t>Illinois Tool Works Inc.</t>
  </si>
  <si>
    <t>Lowe's Companies, Inc.</t>
  </si>
  <si>
    <t>McCormick &amp; Company, Incorporated</t>
  </si>
  <si>
    <t>McDonald's Corporation</t>
  </si>
  <si>
    <t>Medtronic Plc</t>
  </si>
  <si>
    <t>Nucor Corporation</t>
  </si>
  <si>
    <t>Pentair plc</t>
  </si>
  <si>
    <t>People's United Financial, Inc.</t>
  </si>
  <si>
    <t>PepsiCo, Inc.</t>
  </si>
  <si>
    <t>PPG Industries, Inc.</t>
  </si>
  <si>
    <t>Procter &amp; Gamble Company</t>
  </si>
  <si>
    <t>Roper Technologies, Inc.</t>
  </si>
  <si>
    <t>S&amp;P Global, Inc.</t>
  </si>
  <si>
    <t>Sherwin-Williams Company</t>
  </si>
  <si>
    <t>A. O. Smith Corporation</t>
  </si>
  <si>
    <t>Stanley Black &amp; Decker, Inc.</t>
  </si>
  <si>
    <t>Sysco Corporation</t>
  </si>
  <si>
    <t>T. Rowe Price Group</t>
  </si>
  <si>
    <t>Target Corporation</t>
  </si>
  <si>
    <t>V.F. Corporation</t>
  </si>
  <si>
    <t>A.O. Smith Corp</t>
  </si>
  <si>
    <t>Casey's General Stores Inc</t>
  </si>
  <si>
    <t>Eversource Energy</t>
  </si>
  <si>
    <t>FactSet Research System Inc</t>
  </si>
  <si>
    <t>Franklin Electric Co</t>
  </si>
  <si>
    <t>Graco Inc</t>
  </si>
  <si>
    <t>W.W. Grainger Inc</t>
  </si>
  <si>
    <t>Helmerich &amp; Payne Inc</t>
  </si>
  <si>
    <t>KTB</t>
  </si>
  <si>
    <t>Kontoor Brands Inc.</t>
  </si>
  <si>
    <t>Prosperity Bancshares Inc</t>
  </si>
  <si>
    <t>Polaris Inc</t>
  </si>
  <si>
    <t>Stepan Co</t>
  </si>
  <si>
    <t>South Jersey Industries Inc</t>
  </si>
  <si>
    <t>J.M. Smucker Co</t>
  </si>
  <si>
    <t>12 Months Jan,'20</t>
  </si>
  <si>
    <t>Feb,'20</t>
  </si>
  <si>
    <t>12 Months Feb,'20</t>
  </si>
  <si>
    <t>Mar,'20</t>
  </si>
  <si>
    <t>12 Months Mar,'20</t>
  </si>
  <si>
    <t>Jan,'20</t>
  </si>
  <si>
    <t>Apr,'20</t>
  </si>
  <si>
    <t>12 Months Apr,'20</t>
  </si>
  <si>
    <t>May,'20</t>
  </si>
  <si>
    <t>12 Months May,'20</t>
  </si>
  <si>
    <t>Jun,'20</t>
  </si>
  <si>
    <t>12 Months Jun,'20</t>
  </si>
  <si>
    <t>Jul,'20</t>
  </si>
  <si>
    <t>12 Months Jul,'20</t>
  </si>
  <si>
    <t>Aug,'20</t>
  </si>
  <si>
    <t>Sep,'20</t>
  </si>
  <si>
    <t>12 Months Aug,'20</t>
  </si>
  <si>
    <t>12 Months Sep,'20</t>
  </si>
  <si>
    <t>Oct,'20</t>
  </si>
  <si>
    <t>12 Months Oct,'20</t>
  </si>
  <si>
    <t>Nov,'20</t>
  </si>
  <si>
    <t>MTD</t>
  </si>
  <si>
    <t>Incr in Nov, Decr in Apr</t>
  </si>
  <si>
    <t>12 Months Nov,'20</t>
  </si>
  <si>
    <t>Dec,'20</t>
  </si>
  <si>
    <t xml:space="preserve">   </t>
  </si>
  <si>
    <t>2021 YTD</t>
  </si>
  <si>
    <t>2020</t>
  </si>
  <si>
    <t>Jan,'21</t>
  </si>
  <si>
    <t>* Total ***</t>
  </si>
  <si>
    <t>12 Months Dec,'20</t>
  </si>
  <si>
    <t>Badger Meter Inc</t>
  </si>
  <si>
    <t>12 Months Jan,'21</t>
  </si>
  <si>
    <t>Feb,'21</t>
  </si>
  <si>
    <t>BMI</t>
  </si>
  <si>
    <t>Incr in Jan, Mar, Sep</t>
  </si>
  <si>
    <t>NOTE:</t>
  </si>
  <si>
    <t>12 Months Feb,'21</t>
  </si>
  <si>
    <t>Mar,'21</t>
  </si>
  <si>
    <t xml:space="preserve">Real Estate </t>
  </si>
  <si>
    <t>12 Months Mar,'21</t>
  </si>
  <si>
    <t>Apr,'21</t>
  </si>
  <si>
    <t>12 Months Apr,'21</t>
  </si>
  <si>
    <t>May,'21</t>
  </si>
  <si>
    <t>12 Months May,'21</t>
  </si>
  <si>
    <t>Inc in May</t>
  </si>
  <si>
    <t>Jun,'21</t>
  </si>
  <si>
    <t>12 Months Jun,'21</t>
  </si>
  <si>
    <t>Jul,'21</t>
  </si>
  <si>
    <t>12 Months Jul,'21</t>
  </si>
  <si>
    <t>Aug,'21</t>
  </si>
  <si>
    <t>12 Months Aug,'21</t>
  </si>
  <si>
    <t>Sep,'21</t>
  </si>
  <si>
    <t>12 Months Sep,'21</t>
  </si>
  <si>
    <t>Oct,'21</t>
  </si>
  <si>
    <t>12 Months Oct,'21</t>
  </si>
  <si>
    <t>Nov,'21</t>
  </si>
  <si>
    <t>12 Months Nov,'21</t>
  </si>
  <si>
    <t>Dec,'21</t>
  </si>
  <si>
    <t>Incr in Mar, Jun, Nov, Dec</t>
  </si>
  <si>
    <t>2021</t>
  </si>
  <si>
    <t>12 Months Dec,'21</t>
  </si>
  <si>
    <t>2022 YTD</t>
  </si>
  <si>
    <t>Jan,'22</t>
  </si>
  <si>
    <t>2021: January</t>
  </si>
  <si>
    <t>2022: MTD</t>
  </si>
  <si>
    <t>1 MO JAN,'15</t>
  </si>
  <si>
    <t>1 MO JAN,'16</t>
  </si>
  <si>
    <t>1 MO JAN,'17</t>
  </si>
  <si>
    <t>1 MO JAN,'18</t>
  </si>
  <si>
    <t>1 MO JAN,'19</t>
  </si>
  <si>
    <t>1 MO JAN,'20</t>
  </si>
  <si>
    <t>1 MO JAN,'21</t>
  </si>
  <si>
    <t>YTD 2022</t>
  </si>
  <si>
    <t>1 MO Jan,'21</t>
  </si>
  <si>
    <t>S&amp;P 500 2022 cumulative indicated dividend rate change list</t>
  </si>
  <si>
    <t>at 12/31/2021 close, float adjusted</t>
  </si>
  <si>
    <t>2022 INDICATED DIVIDEND RATE CHANGES</t>
  </si>
  <si>
    <t>Viatris, Inc.</t>
  </si>
  <si>
    <t>JAN</t>
  </si>
  <si>
    <t>VTRS</t>
  </si>
  <si>
    <t>S&amp;P 500 Dividend Aristocrats</t>
  </si>
  <si>
    <t>American Tower Corporation</t>
  </si>
  <si>
    <t>AMT</t>
  </si>
  <si>
    <t>Lennar Corporation Class A</t>
  </si>
  <si>
    <t>LEN</t>
  </si>
  <si>
    <t>BlackRock, Inc.</t>
  </si>
  <si>
    <t>Fastenal Company</t>
  </si>
  <si>
    <t>BLK</t>
  </si>
  <si>
    <t>Pioneer Natural Resources Comp</t>
  </si>
  <si>
    <t>PXD</t>
  </si>
  <si>
    <t>Brown &amp; Brown</t>
  </si>
  <si>
    <t>Alliant Energy Corp</t>
  </si>
  <si>
    <t>LNT</t>
  </si>
  <si>
    <t>Anthem, Inc.</t>
  </si>
  <si>
    <t>ANTM</t>
  </si>
  <si>
    <t>Halliburton Company</t>
  </si>
  <si>
    <t>HAL</t>
  </si>
  <si>
    <t>J.B. Hunt Transport Services,</t>
  </si>
  <si>
    <t>JBHT</t>
  </si>
  <si>
    <t>Marathon Oil Corporation</t>
  </si>
  <si>
    <t>MRO</t>
  </si>
  <si>
    <t>MarketAxess Holdings Inc.</t>
  </si>
  <si>
    <t>MKTX</t>
  </si>
  <si>
    <t>NRG Energy, Inc.</t>
  </si>
  <si>
    <t>NRG</t>
  </si>
  <si>
    <t>Wells Fargo &amp; Company</t>
  </si>
  <si>
    <t>WFC</t>
  </si>
  <si>
    <t>Arthur J. Gallagher &amp; Co.</t>
  </si>
  <si>
    <t>AJG</t>
  </si>
  <si>
    <t>Charles Schwab Corporation</t>
  </si>
  <si>
    <t>SCHW</t>
  </si>
  <si>
    <t>Comcast Corporation Class A</t>
  </si>
  <si>
    <t>CMCSA</t>
  </si>
  <si>
    <t>HCA Healthcare Inc</t>
  </si>
  <si>
    <t>HCA</t>
  </si>
  <si>
    <t>Intel Corporation</t>
  </si>
  <si>
    <t>INTC</t>
  </si>
  <si>
    <t>Jacobs Engineering Group Inc.</t>
  </si>
  <si>
    <t>J</t>
  </si>
  <si>
    <t>NiSource Inc</t>
  </si>
  <si>
    <t>NI</t>
  </si>
  <si>
    <t>Teradyne, Inc.</t>
  </si>
  <si>
    <t>TER</t>
  </si>
  <si>
    <t>Tractor Supply Company</t>
  </si>
  <si>
    <t>TSCO</t>
  </si>
  <si>
    <t>Non-S&amp;P 500 current base consists of common issues with at least $25 million in market value (now and at year-end 2021), and excludes funds, foreign issues traded in the U.S., ETFs, and special stocks; 28.4% of them pay a cash dividend</t>
  </si>
  <si>
    <t>Church &amp; Dwight Co., Inc.</t>
  </si>
  <si>
    <t>CMS Energy Corporation</t>
  </si>
  <si>
    <t>CMS</t>
  </si>
  <si>
    <t>Fidelity National Information</t>
  </si>
  <si>
    <t>FIS</t>
  </si>
  <si>
    <t>Juniper Networks, Inc.</t>
  </si>
  <si>
    <t>JNPR</t>
  </si>
  <si>
    <t>12 Months Jan,'22</t>
  </si>
  <si>
    <t>Cincinnati Financial Corporati</t>
  </si>
  <si>
    <t>Dominion Energy Inc</t>
  </si>
  <si>
    <t>D</t>
  </si>
  <si>
    <t>394 issues (78.0%) with an S&amp;P indicated dividend rate, 75.9% of the market value</t>
  </si>
  <si>
    <t>Church &amp; Dwight**</t>
  </si>
  <si>
    <t>*Church &amp; Dwight increased in Jan,'22, prior to its addition to its addition to the Dividend Aristocrats, so its increase will not be counted in the DA count, but is included in the S&amp;P 500 count</t>
  </si>
  <si>
    <t>As of the opening of February 1, 2022</t>
  </si>
  <si>
    <t xml:space="preserve">   *Please note that data is gathered on a best efforts basis and that our data begins in 1962, meaning those 8 companies at 59 may actually be higher; years paid through 2021</t>
  </si>
  <si>
    <t>2020: February</t>
  </si>
  <si>
    <t>2019: February</t>
  </si>
  <si>
    <t>2018: February</t>
  </si>
  <si>
    <t xml:space="preserve">2017: February </t>
  </si>
  <si>
    <t>2016: February</t>
  </si>
  <si>
    <t>2015: February</t>
  </si>
  <si>
    <t>2021: February</t>
  </si>
  <si>
    <t>2 MO FEB,'15</t>
  </si>
  <si>
    <t>2 MO FEB,'16</t>
  </si>
  <si>
    <t>2 MO FEB,'17</t>
  </si>
  <si>
    <t>2 MO FEB,'18</t>
  </si>
  <si>
    <t>2 MO FEB,'19</t>
  </si>
  <si>
    <t>2 MO FEB,'20</t>
  </si>
  <si>
    <t>2 MO FEB,'21</t>
  </si>
  <si>
    <t>Feb,'22</t>
  </si>
  <si>
    <t>Air Products and Chemicals, In</t>
  </si>
  <si>
    <t>FEB</t>
  </si>
  <si>
    <t>Bath &amp; Body Works, Inc.</t>
  </si>
  <si>
    <t>BBWI</t>
  </si>
  <si>
    <t>Cigna Corporation</t>
  </si>
  <si>
    <t>CI</t>
  </si>
  <si>
    <t>Cognizant Technology Solutions</t>
  </si>
  <si>
    <t>CTSH</t>
  </si>
  <si>
    <t>Corning Inc</t>
  </si>
  <si>
    <t>GLW</t>
  </si>
  <si>
    <t>Gilead Sciences, Inc.</t>
  </si>
  <si>
    <t>GILD</t>
  </si>
  <si>
    <t>Intercontinental Exchange, Inc</t>
  </si>
  <si>
    <t>ICE</t>
  </si>
  <si>
    <t>Kimco Realty Corporation</t>
  </si>
  <si>
    <t>KIM</t>
  </si>
  <si>
    <t>NXP Semiconductors NV</t>
  </si>
  <si>
    <t>NXPI</t>
  </si>
  <si>
    <t>Old Dominion Freight Line, Inc</t>
  </si>
  <si>
    <t>ODFL</t>
  </si>
  <si>
    <t>Prudential Financial, Inc.</t>
  </si>
  <si>
    <t>PRU</t>
  </si>
  <si>
    <t>Quest Diagnostics Incorporated</t>
  </si>
  <si>
    <t>DGX</t>
  </si>
  <si>
    <t>Trane Technologies plc</t>
  </si>
  <si>
    <t>TT</t>
  </si>
  <si>
    <t>United Parcel Service, Inc. Cl</t>
  </si>
  <si>
    <t>UPS</t>
  </si>
  <si>
    <t>Williams Companies, Inc.</t>
  </si>
  <si>
    <t>WMB</t>
  </si>
  <si>
    <t>Xylem Inc.</t>
  </si>
  <si>
    <t>XYL</t>
  </si>
  <si>
    <t>Inc in Feb</t>
  </si>
  <si>
    <t>AT&amp;T announced that it will cut its annual dividend (paid quarterly) to $1.11 per share (and size the annual dividend payout at approximately 40% of projected free cash flow) from the current $2.08, post their spin off interest in WarnerMedia, which they expect to be effective in Q2 2022. Given they historically declare the Q2 dividend in March for an early April payment, the Q2 dividend may be the pre-cut amount, with Q3 the reduced amount, unless the action is delayed.</t>
  </si>
  <si>
    <t xml:space="preserve">   **Church &amp; Dwight increased in Jan,'22, prior to its addition to its addition to the Dividend Aristocrats, so its increase will not be counted in the DA count, but is included in the S&amp;P 500 count</t>
  </si>
  <si>
    <t>CEG</t>
  </si>
  <si>
    <t>Allegion PLC</t>
  </si>
  <si>
    <t>ALLE</t>
  </si>
  <si>
    <t>Ameren Corporation</t>
  </si>
  <si>
    <t>AEE</t>
  </si>
  <si>
    <t>AMETEK, Inc.</t>
  </si>
  <si>
    <t>AME</t>
  </si>
  <si>
    <t>Cboe Global Markets Inc</t>
  </si>
  <si>
    <t>CBOE</t>
  </si>
  <si>
    <t>DuPont de Nemours, Inc.</t>
  </si>
  <si>
    <t>DD</t>
  </si>
  <si>
    <t>Hasbro, Inc.</t>
  </si>
  <si>
    <t>HAS</t>
  </si>
  <si>
    <t>Interpublic Group of Companies</t>
  </si>
  <si>
    <t>IPG</t>
  </si>
  <si>
    <t>Masco Corporation</t>
  </si>
  <si>
    <t>MAS</t>
  </si>
  <si>
    <t>Microchip Technology Incorpora</t>
  </si>
  <si>
    <t>MCHP</t>
  </si>
  <si>
    <t>Monolithic Power Systems, Inc.</t>
  </si>
  <si>
    <t>MPWR</t>
  </si>
  <si>
    <t>Moody's Corporation</t>
  </si>
  <si>
    <t>MCO</t>
  </si>
  <si>
    <t>Robert Half International Inc.</t>
  </si>
  <si>
    <t>RHI</t>
  </si>
  <si>
    <t>Weyerhaeuser Company</t>
  </si>
  <si>
    <t>WY</t>
  </si>
  <si>
    <t>Yum! Brands, Inc.</t>
  </si>
  <si>
    <t>YUM</t>
  </si>
  <si>
    <t>Exelon Corporation</t>
  </si>
  <si>
    <t>EXC</t>
  </si>
  <si>
    <t>Exelon (EXC) distributed one share of Constellation Energy (CEG) for each three Exelon held.  Exelon then reduced its dividend to $1.35 from $1.53 (annual rate, paid quarterly), as Constellation initiated a dividend at $0.56 (annual rate, paid quarterly).  A holder of Exelon now gets a total dividend of $1.537, up from the pre-distributed $1.53.</t>
  </si>
  <si>
    <t>Advance Auto Parts, Inc.</t>
  </si>
  <si>
    <t>AAP</t>
  </si>
  <si>
    <t>Analog Devices, Inc.</t>
  </si>
  <si>
    <t>ADI</t>
  </si>
  <si>
    <t>Cisco Systems, Inc.</t>
  </si>
  <si>
    <t>CSCO</t>
  </si>
  <si>
    <t>CSX Corporation</t>
  </si>
  <si>
    <t>CSX</t>
  </si>
  <si>
    <t>Equinix, Inc.</t>
  </si>
  <si>
    <t>EQIX</t>
  </si>
  <si>
    <t>Extra Space Storage Inc.</t>
  </si>
  <si>
    <t>EXR</t>
  </si>
  <si>
    <t>Humana Inc.</t>
  </si>
  <si>
    <t>HUM</t>
  </si>
  <si>
    <t>Jack Henry &amp; Associates, Inc.</t>
  </si>
  <si>
    <t>JKHY</t>
  </si>
  <si>
    <t>Public Service Enterprise Grou</t>
  </si>
  <si>
    <t>PEG</t>
  </si>
  <si>
    <t>Vulcan Materials Company</t>
  </si>
  <si>
    <t>VMC</t>
  </si>
  <si>
    <t>Westinghouse Air Brake Technol</t>
  </si>
  <si>
    <t>WAB</t>
  </si>
  <si>
    <t>Whirlpool Corporation</t>
  </si>
  <si>
    <t>WHR</t>
  </si>
  <si>
    <t>Constellation Energy Corporati</t>
  </si>
  <si>
    <t>Host Hotels &amp; Resorts, Inc.</t>
  </si>
  <si>
    <t>HST</t>
  </si>
  <si>
    <t>Albemarle Corporation</t>
  </si>
  <si>
    <t>Allstate Corporation</t>
  </si>
  <si>
    <t>ALL</t>
  </si>
  <si>
    <t>Coterra Energy Inc.</t>
  </si>
  <si>
    <t>CTRA</t>
  </si>
  <si>
    <t>Danaher Corporation</t>
  </si>
  <si>
    <t>DHR</t>
  </si>
  <si>
    <t>Devon Energy Corporation</t>
  </si>
  <si>
    <t>DVN</t>
  </si>
  <si>
    <t>Diamondback Energy, Inc.</t>
  </si>
  <si>
    <t>FANG</t>
  </si>
  <si>
    <t>Eaton Corp. Plc</t>
  </si>
  <si>
    <t>ETN</t>
  </si>
  <si>
    <t>eBay Inc.</t>
  </si>
  <si>
    <t>EBAY</t>
  </si>
  <si>
    <t>Home Depot, Inc.</t>
  </si>
  <si>
    <t>HD</t>
  </si>
  <si>
    <t>Molson Coors Beverage Company</t>
  </si>
  <si>
    <t>TAP</t>
  </si>
  <si>
    <t>NextEra Energy, Inc.</t>
  </si>
  <si>
    <t>Occidental Petroleum Corporati</t>
  </si>
  <si>
    <t>OXY</t>
  </si>
  <si>
    <t>Prologis, Inc.</t>
  </si>
  <si>
    <t>PLD</t>
  </si>
  <si>
    <t>Sempra Energy</t>
  </si>
  <si>
    <t>SRE</t>
  </si>
  <si>
    <t>Thermo Fisher Scientific Inc.</t>
  </si>
  <si>
    <t>TMO</t>
  </si>
  <si>
    <t>Verisk Analytics Inc</t>
  </si>
  <si>
    <t>VRSK</t>
  </si>
  <si>
    <t>Willis Towers Watson Public Li</t>
  </si>
  <si>
    <t>WTW</t>
  </si>
  <si>
    <t>Xcel Energy Inc.</t>
  </si>
  <si>
    <t>XEL</t>
  </si>
  <si>
    <t>PPL Corporation</t>
  </si>
  <si>
    <t>PPL</t>
  </si>
  <si>
    <t>Non-S&amp;P 500 current base consists of common issues with at least $25 million in market value (now and at year-end 2021), and excludes funds, foreign issues traded in the U.S., ETFs, and special stocks; 28.8% of them pay a cash dividend</t>
  </si>
  <si>
    <t>delete for recno() &lt; 74</t>
  </si>
  <si>
    <t>1.423%+E42</t>
  </si>
  <si>
    <t>395 issues (78.2%) with an S&amp;P indicated dividend rate, 76.1% of the market value</t>
  </si>
  <si>
    <t>L3Harris Technologies Inc</t>
  </si>
  <si>
    <t>LHX</t>
  </si>
  <si>
    <t>12 Months Feb,'22</t>
  </si>
  <si>
    <t>2020: March</t>
  </si>
  <si>
    <t>2019: March</t>
  </si>
  <si>
    <t>2018: March</t>
  </si>
  <si>
    <t>2017: March</t>
  </si>
  <si>
    <t>2016: March</t>
  </si>
  <si>
    <t>2015: March</t>
  </si>
  <si>
    <t>2021: March</t>
  </si>
  <si>
    <t>3 MO MAR,'15</t>
  </si>
  <si>
    <t>3 MO MAR,'16</t>
  </si>
  <si>
    <t>3 MO MAR,'17</t>
  </si>
  <si>
    <t>3 MO MAR,'18</t>
  </si>
  <si>
    <t>3 MO MAR,'19</t>
  </si>
  <si>
    <t>3 MO MAR,'20</t>
  </si>
  <si>
    <t>3 MO MAR,'21</t>
  </si>
  <si>
    <t>Mar,'22</t>
  </si>
  <si>
    <t>Best Buy Co., Inc.</t>
  </si>
  <si>
    <t>MAR</t>
  </si>
  <si>
    <t>BBY</t>
  </si>
  <si>
    <t>DENTSPLY SIRONA, Inc.</t>
  </si>
  <si>
    <t>XRAY</t>
  </si>
  <si>
    <t>Domino's Pizza, Inc.</t>
  </si>
  <si>
    <t>DPZ</t>
  </si>
  <si>
    <t>Hess Corporation</t>
  </si>
  <si>
    <t>HES</t>
  </si>
  <si>
    <t>Ross Stores, Inc.</t>
  </si>
  <si>
    <t>SBA Communications Corp. Class</t>
  </si>
  <si>
    <t>SBAC</t>
  </si>
  <si>
    <t>Waste Management, Inc.</t>
  </si>
  <si>
    <t>WM</t>
  </si>
  <si>
    <t>American Express Company</t>
  </si>
  <si>
    <t>AXP</t>
  </si>
  <si>
    <t>CME Group Inc. Class A</t>
  </si>
  <si>
    <t>CME</t>
  </si>
  <si>
    <t>Digital Realty Trust, Inc.</t>
  </si>
  <si>
    <t>DLR</t>
  </si>
  <si>
    <t>Globe Life Inc.</t>
  </si>
  <si>
    <t>GL</t>
  </si>
  <si>
    <t>Johnson Controls International</t>
  </si>
  <si>
    <t>JCI</t>
  </si>
  <si>
    <t>Norfolk Southern Corporation</t>
  </si>
  <si>
    <t>NSC</t>
  </si>
  <si>
    <t>TE Connectivity Ltd.</t>
  </si>
  <si>
    <t>TEL</t>
  </si>
  <si>
    <t>Inc in Mar</t>
  </si>
  <si>
    <t>Applied Materials, Inc.</t>
  </si>
  <si>
    <t>AMAT</t>
  </si>
  <si>
    <t>Dollar General Corporation</t>
  </si>
  <si>
    <t>DG</t>
  </si>
  <si>
    <t>UDR, Inc.</t>
  </si>
  <si>
    <t>UDR</t>
  </si>
  <si>
    <t>Darden Restaurants, Inc.</t>
  </si>
  <si>
    <t>DRI</t>
  </si>
  <si>
    <t>Equity Residential</t>
  </si>
  <si>
    <t>EQR</t>
  </si>
  <si>
    <t>Freeport-McMoRan, Inc.</t>
  </si>
  <si>
    <t>FCX</t>
  </si>
  <si>
    <t>394 issues (78.0%) with an S&amp;P indicated dividend rate, 75.8% of the market value</t>
  </si>
  <si>
    <t>AT&amp;T (T), declared their spin-off of WarnerMedia (to AT&amp;T holders), as it declared it’s Q2 reduced dividend (from USD Q0.52 to USD Q0.2775).</t>
  </si>
  <si>
    <t>AT&amp;T Inc.</t>
  </si>
  <si>
    <t>Coterra Energy (CTRA), was formed in a merger of Cabot Oil &amp; Gas and Cimarex Energy in October 2021.</t>
  </si>
  <si>
    <t>12 Months Mar,'22</t>
  </si>
  <si>
    <t xml:space="preserve"> (note: AT&amp;T's dividend cut reduced the S&amp;P 500's rate by $0.82, but I still see a 2022 record payment for the index)</t>
  </si>
  <si>
    <t>TJX Companies Inc</t>
  </si>
  <si>
    <t>Non-S&amp;P 500 current base consists of common issues with at least $25 million in market value (now and at year-end 2021), and excludes funds, foreign issues traded in the U.S., ETFs, and special stocks; 29.1% of them pay a cash dividend</t>
  </si>
  <si>
    <t>2020: April</t>
  </si>
  <si>
    <t>2019: April</t>
  </si>
  <si>
    <t>2018: April</t>
  </si>
  <si>
    <t>2017: April</t>
  </si>
  <si>
    <t>2016: April</t>
  </si>
  <si>
    <t>2015: April</t>
  </si>
  <si>
    <t>2021: April</t>
  </si>
  <si>
    <t>4 MO APR,'15</t>
  </si>
  <si>
    <t>4 MO APR,'16</t>
  </si>
  <si>
    <t>4 MO APR,'17</t>
  </si>
  <si>
    <t>4 MO APR,'18</t>
  </si>
  <si>
    <t>4 MO APR,'19</t>
  </si>
  <si>
    <t>4 MO APR,'20</t>
  </si>
  <si>
    <t>4 MP APR,'21</t>
  </si>
  <si>
    <t>4 MO APR,'21</t>
  </si>
  <si>
    <t xml:space="preserve">   ***People's United Financial was acquired by M&amp;T Bank (MBT), and removed before the opening of April 4, 2022</t>
  </si>
  <si>
    <t>Dividend Aristocrats - 64 issues*</t>
  </si>
  <si>
    <t>Apr,'22</t>
  </si>
  <si>
    <t>Laboratory Corporation of Amer</t>
  </si>
  <si>
    <t>APR</t>
  </si>
  <si>
    <t>LH</t>
  </si>
  <si>
    <t>Constellation Brands, Inc. Cla</t>
  </si>
  <si>
    <t>STZ</t>
  </si>
  <si>
    <t>PNC Financial Services Group,</t>
  </si>
  <si>
    <t>PNC</t>
  </si>
  <si>
    <t>First Republic Bank</t>
  </si>
  <si>
    <t>FRC</t>
  </si>
  <si>
    <t>Aon Plc Class A</t>
  </si>
  <si>
    <t>AON</t>
  </si>
  <si>
    <t>Costco Wholesale Corporation</t>
  </si>
  <si>
    <t>COST</t>
  </si>
  <si>
    <t>Nasdaq, Inc.</t>
  </si>
  <si>
    <t>NDAQ</t>
  </si>
  <si>
    <t>Qualcomm Incorporated</t>
  </si>
  <si>
    <t>QCOM</t>
  </si>
  <si>
    <t>Southern Company</t>
  </si>
  <si>
    <t>SO</t>
  </si>
  <si>
    <t>Travelers Companies, Inc.</t>
  </si>
  <si>
    <t>TRV</t>
  </si>
  <si>
    <t>Kinder Morgan Inc Class P</t>
  </si>
  <si>
    <t>KMI</t>
  </si>
  <si>
    <t>American Water Works Company,</t>
  </si>
  <si>
    <t>AWK</t>
  </si>
  <si>
    <t>Ameriprise Financial, Inc.</t>
  </si>
  <si>
    <t>AMP</t>
  </si>
  <si>
    <t>International Business Machine</t>
  </si>
  <si>
    <t>Invesco Ltd.</t>
  </si>
  <si>
    <t>IVZ</t>
  </si>
  <si>
    <t>MetLife, Inc.</t>
  </si>
  <si>
    <t>MET</t>
  </si>
  <si>
    <t>Otis Worldwide Corporation</t>
  </si>
  <si>
    <t>OTIS</t>
  </si>
  <si>
    <t>Raytheon Technologies Corporat</t>
  </si>
  <si>
    <t>RTX</t>
  </si>
  <si>
    <t>Schlumberger NV</t>
  </si>
  <si>
    <t>SLB</t>
  </si>
  <si>
    <t>12 Months Apr,'22</t>
  </si>
  <si>
    <t>American Water Works Company</t>
  </si>
  <si>
    <t>CF Industries Holdings, Inc.</t>
  </si>
  <si>
    <t>CF</t>
  </si>
  <si>
    <t>Discover Financial Services</t>
  </si>
  <si>
    <t>DFS</t>
  </si>
  <si>
    <t>FactSet Research Systems Inc.</t>
  </si>
  <si>
    <t>PNC Financial Services Group</t>
  </si>
  <si>
    <t>Raytheon Technologies Corporate</t>
  </si>
  <si>
    <t>Apple Inc.</t>
  </si>
  <si>
    <t>AAPL</t>
  </si>
  <si>
    <t>Avery Dennison Corporation</t>
  </si>
  <si>
    <t>AVY</t>
  </si>
  <si>
    <t>Parker-Hannifin Corporation</t>
  </si>
  <si>
    <t>PH</t>
  </si>
  <si>
    <t>Paychex, Inc.</t>
  </si>
  <si>
    <t>PAYX</t>
  </si>
  <si>
    <t>Non-S&amp;P 500 current base consists of common issues with at least $25 million in market value (now and at year-end 2021), and excludes funds, foreign issues traded in the U.S., ETFs, and special stocks; 29.7% of them pay a cash dividend</t>
  </si>
  <si>
    <t>395 issues (78.4%) with an S&amp;P indicated dividend rate, 77.6% of the market value</t>
  </si>
  <si>
    <t>2021: MAY</t>
  </si>
  <si>
    <t>2020: MAY</t>
  </si>
  <si>
    <t>2019: MAY</t>
  </si>
  <si>
    <t>2018: MAY</t>
  </si>
  <si>
    <t>2017: MAY</t>
  </si>
  <si>
    <t>2016: MAY</t>
  </si>
  <si>
    <t>2015: MAY</t>
  </si>
  <si>
    <t>5 MO MAY,'15</t>
  </si>
  <si>
    <t>5 MO MAY,'16</t>
  </si>
  <si>
    <t>5 MO MAY,'17</t>
  </si>
  <si>
    <t>5 Mo MAY,'18</t>
  </si>
  <si>
    <t>5 Mo MAY,'19</t>
  </si>
  <si>
    <t>5 Mo MAY,'20</t>
  </si>
  <si>
    <t>5 Mo May,'21</t>
  </si>
  <si>
    <t>5 MO MAY,'18</t>
  </si>
  <si>
    <t>5 Mo May,'20</t>
  </si>
  <si>
    <t>May,'22</t>
  </si>
  <si>
    <t>The 5 average decrease (includes reductions after dstrs) is -38.68%</t>
  </si>
  <si>
    <t>Hilton Worldwide Holdings Inc</t>
  </si>
  <si>
    <t>MAY</t>
  </si>
  <si>
    <t>HLT</t>
  </si>
  <si>
    <t>Marriott International, Inc. C</t>
  </si>
  <si>
    <t>Baxter International Inc.</t>
  </si>
  <si>
    <t>BAX</t>
  </si>
  <si>
    <t>Expeditors International of Wa</t>
  </si>
  <si>
    <t>Incr  in May</t>
  </si>
  <si>
    <t>Devon Energy Corporation*</t>
  </si>
  <si>
    <t>People's United Financial was acquired by M&amp;T Bank (MBT), and removed before the opening of April 4, 2022</t>
  </si>
  <si>
    <t>Devon Energy's indicated rate was changed to the trailing 12-months due to their payout policy in May, 2022</t>
  </si>
  <si>
    <t xml:space="preserve">   *Indicated rate changed to trailing 12-months due to their payout policy</t>
  </si>
  <si>
    <t>Electronic Arts Inc.</t>
  </si>
  <si>
    <t>EA</t>
  </si>
  <si>
    <t>IDEX Corporation</t>
  </si>
  <si>
    <t>IEX</t>
  </si>
  <si>
    <t>Phillips 66</t>
  </si>
  <si>
    <t>PSX</t>
  </si>
  <si>
    <t>Pool Corporation</t>
  </si>
  <si>
    <t>POOL</t>
  </si>
  <si>
    <t>Simon Property Group, Inc.</t>
  </si>
  <si>
    <t>SPG</t>
  </si>
  <si>
    <t>Everest Re Group, Ltd.</t>
  </si>
  <si>
    <t>RE</t>
  </si>
  <si>
    <t>Mid-America Apartment Communit</t>
  </si>
  <si>
    <t>MAA</t>
  </si>
  <si>
    <t>Northrop Grumman Corporation</t>
  </si>
  <si>
    <t>NOC</t>
  </si>
  <si>
    <t>Packaging Corporation of Ameri</t>
  </si>
  <si>
    <t>PKG</t>
  </si>
  <si>
    <t>Union Pacific Corporation</t>
  </si>
  <si>
    <t>UNP</t>
  </si>
  <si>
    <t>Deere &amp; Company</t>
  </si>
  <si>
    <t>DE</t>
  </si>
  <si>
    <t>Mosaic Company</t>
  </si>
  <si>
    <t>MOS</t>
  </si>
  <si>
    <t>Ralph Lauren Corporation Class</t>
  </si>
  <si>
    <t>RL</t>
  </si>
  <si>
    <t>09/30/2006</t>
  </si>
  <si>
    <t>LyondellBasell Industries NV</t>
  </si>
  <si>
    <t>LYB</t>
  </si>
  <si>
    <t>Alexandria Real Estate Equitie</t>
  </si>
  <si>
    <t>ARE</t>
  </si>
  <si>
    <t>397 issues (78.8%) with an S&amp;P indicated dividend rate, 78.4% of the market value</t>
  </si>
  <si>
    <t>12 Months May,'22</t>
  </si>
  <si>
    <t>Non-S&amp;P 500 current base consists of common issues with at least $25 million in market value (now and at year-end 2021), and excludes funds, foreign issues traded in the U.S., ETFs, and special stocks; 30.5% of them pay a cash dividend</t>
  </si>
  <si>
    <t>2021: June</t>
  </si>
  <si>
    <t>2020: June</t>
  </si>
  <si>
    <t>2019: June</t>
  </si>
  <si>
    <t xml:space="preserve">2018: June </t>
  </si>
  <si>
    <t>2017: June</t>
  </si>
  <si>
    <t>2016: June</t>
  </si>
  <si>
    <t>2015: June</t>
  </si>
  <si>
    <t>13</t>
  </si>
  <si>
    <t>6 MO JUN,'15</t>
  </si>
  <si>
    <t>6 MO JUN,'16</t>
  </si>
  <si>
    <t>6 MO JUN,'17</t>
  </si>
  <si>
    <t>6 MO JUN,'18</t>
  </si>
  <si>
    <t>6 MO JUN,'19</t>
  </si>
  <si>
    <t>6 MO JUN,'20</t>
  </si>
  <si>
    <t>6 MO JUN,'21</t>
  </si>
  <si>
    <t>Jun,'22</t>
  </si>
  <si>
    <t>JUN</t>
  </si>
  <si>
    <t>UnitedHealth Group Incorporate</t>
  </si>
  <si>
    <t>UNH</t>
  </si>
  <si>
    <t>FedEx Corporation</t>
  </si>
  <si>
    <t>FDX</t>
  </si>
  <si>
    <t>Garmin Ltd.</t>
  </si>
  <si>
    <t>GRMN</t>
  </si>
  <si>
    <t>Coterra Energy (CTRA), was formed in a merger of Cabot Oil &amp; Gas and Cimarex Energy in October 2021</t>
  </si>
  <si>
    <t>Kroger Co.</t>
  </si>
  <si>
    <t>KR</t>
  </si>
  <si>
    <t>12 Months Jun,'22</t>
  </si>
  <si>
    <t>General Mills, Inc.</t>
  </si>
  <si>
    <t>GIS</t>
  </si>
  <si>
    <t>398 issues (79.1%) with an S&amp;P indicated dividend rate, 78.7% of the market value</t>
  </si>
  <si>
    <t>Non-S&amp;P 500 current base consists of common issues with at least $25 million in market value (now and at year-end 2021), and excludes funds, foreign issues traded in the U.S., ETFs, and special stocks; 30.8% of them pay a cash dividend</t>
  </si>
  <si>
    <t>Jul,'22</t>
  </si>
  <si>
    <t>7 Mo Jul,'15</t>
  </si>
  <si>
    <t>7 Mo Jul,'16</t>
  </si>
  <si>
    <t>7 Mo Jul,'17</t>
  </si>
  <si>
    <t>7 Mo Jul,'18</t>
  </si>
  <si>
    <t>7 Mo Jul,'19</t>
  </si>
  <si>
    <t>7 Mo JUL,'20</t>
  </si>
  <si>
    <t>7 Mo Jul,'21</t>
  </si>
  <si>
    <t>7 Mo Jul,'20</t>
  </si>
  <si>
    <t>2021: July</t>
  </si>
  <si>
    <t>2020: July</t>
  </si>
  <si>
    <t>2019: July</t>
  </si>
  <si>
    <t>2018: July</t>
  </si>
  <si>
    <t>2017: July</t>
  </si>
  <si>
    <t>2016: July</t>
  </si>
  <si>
    <t>2015: July</t>
  </si>
  <si>
    <t>24</t>
  </si>
  <si>
    <t>Micron Technology, Inc.</t>
  </si>
  <si>
    <t>JUL</t>
  </si>
  <si>
    <t>MU</t>
  </si>
  <si>
    <t>Cummins Inc.</t>
  </si>
  <si>
    <t>CMI</t>
  </si>
  <si>
    <t>Duke Energy Corporation</t>
  </si>
  <si>
    <t>DUK</t>
  </si>
  <si>
    <t>Marsh &amp; McLennan Companies, In</t>
  </si>
  <si>
    <t>MMC</t>
  </si>
  <si>
    <t>Morgan Stanley</t>
  </si>
  <si>
    <t>MS</t>
  </si>
  <si>
    <t>Bank of America Corp</t>
  </si>
  <si>
    <t>BAC</t>
  </si>
  <si>
    <t>Bank of New York Mellon Corp</t>
  </si>
  <si>
    <t>BK</t>
  </si>
  <si>
    <t>Citizens Financial Group, Inc.</t>
  </si>
  <si>
    <t>CFG</t>
  </si>
  <si>
    <t>Goldman Sachs Group, Inc.</t>
  </si>
  <si>
    <t>GS</t>
  </si>
  <si>
    <t>J.M. Smucker Company</t>
  </si>
  <si>
    <t>Northern Trust Corporation</t>
  </si>
  <si>
    <t>NTRS</t>
  </si>
  <si>
    <t>Regions Financial Corporation</t>
  </si>
  <si>
    <t>RF</t>
  </si>
  <si>
    <t>Synchrony Financial</t>
  </si>
  <si>
    <t>SYF</t>
  </si>
  <si>
    <t>Each dividend change is counted separately; 229 actions consists of 211 unique issues</t>
  </si>
  <si>
    <t xml:space="preserve">224 increases and initiations consist of 209 unique issues; 5 decreases and suspensions consists of 5 unique issues </t>
  </si>
  <si>
    <t>The median increase is 8.91% and the average increase is 13.19%; 5 have at least doubled</t>
  </si>
  <si>
    <t>398 issues (79.1%) with an S&amp;P indicated dividend rate, 77.6% of the market value</t>
  </si>
  <si>
    <t>Non-S&amp;P 500 current base consists of common issues with at least $25 million in market value (now and at year-end 2021), and excludes funds, foreign issues traded in the U.S., ETFs, and special stocks; 30.7% of them pay a cash dividend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</si>
</sst>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0.0%"/>
    <numFmt numFmtId="165" formatCode="0.0"/>
    <numFmt numFmtId="166" formatCode="0.000"/>
    <numFmt numFmtId="167" formatCode="0.0000"/>
    <numFmt numFmtId="168" formatCode="&quot;$&quot;#,##0"/>
    <numFmt numFmtId="169" formatCode="0.00_);[Red]\(0.00\)"/>
    <numFmt numFmtId="170" formatCode="&quot;$&quot;#,##0.00"/>
    <numFmt numFmtId="171" formatCode="&quot;$&quot;#,##0.000"/>
    <numFmt numFmtId="172" formatCode="[$-409]d\-mmm\-yy;@"/>
    <numFmt numFmtId="173" formatCode="#,##0.000"/>
    <numFmt numFmtId="174" formatCode="0.000%"/>
    <numFmt numFmtId="175" formatCode="[$-409]mmmm\ d\,\ yyyy;@"/>
    <numFmt numFmtId="176" formatCode="0.00000"/>
    <numFmt numFmtId="177" formatCode="0.000000000%"/>
    <numFmt numFmtId="178" formatCode="&quot;$&quot;#,##0.00;[Red]&quot;$&quot;#,##0.00"/>
  </numFmts>
  <fonts count="39"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9"/>
      <name val="TIMES"/>
    </font>
    <font>
      <b/>
      <sz val="10"/>
      <name val="Arial"/>
      <family val="2"/>
    </font>
    <font>
      <sz val="10"/>
      <name val="Arial"/>
      <family val="2"/>
    </font>
    <font>
      <b/>
      <sz val="10"/>
      <color indexed="18"/>
      <name val="Arial"/>
      <family val="2"/>
    </font>
    <font>
      <sz val="10"/>
      <color indexed="18"/>
      <name val="Arial"/>
      <family val="2"/>
    </font>
    <font>
      <b/>
      <sz val="10"/>
      <color indexed="17"/>
      <name val="Arial"/>
      <family val="2"/>
    </font>
    <font>
      <sz val="10"/>
      <color indexed="17"/>
      <name val="Arial"/>
      <family val="2"/>
    </font>
    <font>
      <b/>
      <sz val="10"/>
      <color indexed="12"/>
      <name val="Arial"/>
      <family val="2"/>
    </font>
    <font>
      <sz val="10"/>
      <color indexed="12"/>
      <name val="Arial"/>
      <family val="2"/>
    </font>
    <font>
      <sz val="8"/>
      <color indexed="8"/>
      <name val="Arial"/>
      <family val="2"/>
    </font>
    <font>
      <sz val="10"/>
      <color theme="1"/>
      <name val="Arial"/>
      <family val="2"/>
    </font>
    <font>
      <b/>
      <sz val="10"/>
      <color theme="1"/>
      <name val="Arial"/>
      <family val="2"/>
    </font>
    <font>
      <u/>
      <sz val="10"/>
      <color theme="1"/>
      <name val="Arial"/>
      <family val="2"/>
    </font>
    <font>
      <b/>
      <u/>
      <sz val="10"/>
      <color theme="1"/>
      <name val="Arial"/>
      <family val="2"/>
    </font>
    <font>
      <b/>
      <sz val="12"/>
      <name val="Arial"/>
      <family val="2"/>
    </font>
    <font>
      <b/>
      <sz val="10"/>
      <color rgb="FF0000FF"/>
      <name val="Arial"/>
      <family val="2"/>
    </font>
    <font>
      <sz val="10"/>
      <color rgb="FF0000FF"/>
      <name val="Arial"/>
      <family val="2"/>
    </font>
    <font>
      <b/>
      <sz val="10"/>
      <color rgb="FF008000"/>
      <name val="Arial"/>
      <family val="2"/>
    </font>
    <font>
      <b/>
      <sz val="10"/>
      <color rgb="FF000080"/>
      <name val="Arial"/>
      <family val="2"/>
    </font>
    <font>
      <sz val="10"/>
      <color rgb="FF008000"/>
      <name val="Arial"/>
      <family val="2"/>
    </font>
    <font>
      <sz val="10"/>
      <color rgb="FF000080"/>
      <name val="Arial"/>
      <family val="2"/>
    </font>
    <font>
      <b/>
      <sz val="10"/>
      <name val="Arial Unicode MS"/>
      <family val="2"/>
    </font>
    <font>
      <sz val="12"/>
      <name val="Arial"/>
      <family val="2"/>
    </font>
    <font>
      <b/>
      <sz val="10"/>
      <color indexed="8"/>
      <name val="Arial"/>
      <family val="2"/>
    </font>
    <font>
      <b/>
      <u/>
      <sz val="10"/>
      <name val="Arial"/>
      <family val="2"/>
    </font>
    <font>
      <sz val="10"/>
      <name val="Arial"/>
      <family val="2"/>
    </font>
    <font>
      <b/>
      <sz val="12"/>
      <color theme="1"/>
      <name val="Arial"/>
      <family val="2"/>
    </font>
    <font>
      <sz val="8"/>
      <name val="Arial"/>
      <family val="2"/>
    </font>
    <font>
      <sz val="11"/>
      <color rgb="FFFF0000"/>
      <name val="Arial"/>
      <family val="2"/>
    </font>
    <font>
      <sz val="10"/>
      <color rgb="FFFF0000"/>
      <name val="Arial"/>
      <family val="2"/>
    </font>
    <font>
      <b/>
      <sz val="11"/>
      <name val="Arial"/>
      <family val="2"/>
    </font>
    <font>
      <b/>
      <sz val="11"/>
      <color theme="1"/>
      <name val="Arial"/>
      <family val="2"/>
    </font>
    <font>
      <sz val="12"/>
      <color theme="1"/>
      <name val="Arial"/>
      <family val="2"/>
    </font>
  </fonts>
  <fills count="2">
    <fill>
      <patternFill patternType="none"/>
    </fill>
    <fill>
      <patternFill patternType="gray125"/>
    </fill>
  </fills>
  <borders count="1">
    <border>
      <left/>
      <right/>
      <top/>
      <bottom/>
      <diagonal/>
    </border>
  </borders>
  <cellStyleXfs count="29">
    <xf numFmtId="0" fontId="0"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2" fillId="0" borderId="0" applyFont="0" applyFill="0" applyBorder="0" applyAlignment="0" applyProtection="0"/>
    <xf numFmtId="0" fontId="6" fillId="0" borderId="0"/>
    <xf numFmtId="0" fontId="6" fillId="0" borderId="0"/>
    <xf numFmtId="0" fontId="5" fillId="0" borderId="0" applyNumberFormat="0" applyFill="0" applyBorder="0" applyAlignment="0" applyProtection="0">
      <alignment vertical="top"/>
      <protection locked="0"/>
    </xf>
    <xf numFmtId="0" fontId="6" fillId="0" borderId="0"/>
    <xf numFmtId="0" fontId="2" fillId="0" borderId="0"/>
    <xf numFmtId="0" fontId="2" fillId="0" borderId="0"/>
    <xf numFmtId="0" fontId="2" fillId="0" borderId="0"/>
    <xf numFmtId="0" fontId="15" fillId="0" borderId="0">
      <alignment vertical="top"/>
    </xf>
    <xf numFmtId="0" fontId="8" fillId="0" borderId="0" applyNumberFormat="0" applyFill="0" applyBorder="0" applyAlignment="0" applyProtection="0"/>
    <xf numFmtId="172" fontId="2" fillId="0" borderId="0" applyNumberFormat="0" applyFill="0" applyBorder="0" applyAlignment="0" applyProtection="0"/>
    <xf numFmtId="172" fontId="2" fillId="0" borderId="0"/>
    <xf numFmtId="172" fontId="2" fillId="0" borderId="0"/>
    <xf numFmtId="172" fontId="2" fillId="0" borderId="0" applyNumberFormat="0" applyFill="0" applyBorder="0" applyAlignment="0" applyProtection="0"/>
    <xf numFmtId="172" fontId="6" fillId="0" borderId="0"/>
    <xf numFmtId="172" fontId="6" fillId="0" borderId="0"/>
    <xf numFmtId="172" fontId="5" fillId="0" borderId="0" applyNumberFormat="0" applyFill="0" applyBorder="0" applyAlignment="0" applyProtection="0">
      <alignment vertical="top"/>
      <protection locked="0"/>
    </xf>
    <xf numFmtId="172" fontId="6" fillId="0" borderId="0"/>
    <xf numFmtId="9" fontId="2" fillId="0" borderId="0" applyFont="0" applyFill="0" applyBorder="0" applyAlignment="0" applyProtection="0"/>
    <xf numFmtId="172" fontId="15" fillId="0" borderId="0">
      <alignment vertical="top"/>
    </xf>
    <xf numFmtId="172" fontId="2" fillId="0" borderId="0"/>
    <xf numFmtId="172" fontId="2" fillId="0" borderId="0"/>
    <xf numFmtId="172" fontId="2" fillId="0" borderId="0"/>
    <xf numFmtId="0" fontId="1" fillId="0" borderId="0"/>
    <xf numFmtId="172" fontId="31" fillId="0" borderId="0"/>
  </cellStyleXfs>
  <cellXfs count="285">
    <xf numFmtId="0" fontId="0" fillId="0" borderId="0" xfId="0"/>
    <xf numFmtId="14" fontId="0" fillId="0" borderId="0" xfId="13" applyNumberFormat="1" applyFont="1"/>
    <xf numFmtId="2" fontId="0" fillId="0" borderId="0" xfId="13" applyNumberFormat="1" applyFont="1"/>
    <xf numFmtId="49" fontId="0" fillId="0" borderId="0" xfId="13" applyNumberFormat="1" applyFont="1"/>
    <xf numFmtId="10" fontId="0" fillId="0" borderId="0" xfId="13" applyNumberFormat="1" applyFont="1"/>
    <xf numFmtId="0" fontId="3" fillId="0" borderId="0" xfId="13" applyFont="1" applyAlignment="1">
      <alignment horizontal="left"/>
    </xf>
    <xf numFmtId="2" fontId="3" fillId="0" borderId="0" xfId="13" applyNumberFormat="1" applyFont="1"/>
    <xf numFmtId="0" fontId="3" fillId="0" borderId="0" xfId="13" applyFont="1"/>
    <xf numFmtId="0" fontId="0" fillId="0" borderId="0" xfId="13" applyFont="1" applyAlignment="1">
      <alignment horizontal="left"/>
    </xf>
    <xf numFmtId="1" fontId="0" fillId="0" borderId="0" xfId="13" applyNumberFormat="1" applyFont="1"/>
    <xf numFmtId="165" fontId="0" fillId="0" borderId="0" xfId="13" applyNumberFormat="1" applyFont="1"/>
    <xf numFmtId="1" fontId="0" fillId="0" borderId="0" xfId="13" applyNumberFormat="1" applyFont="1" applyAlignment="1">
      <alignment horizontal="left"/>
    </xf>
    <xf numFmtId="2" fontId="3" fillId="0" borderId="0" xfId="13" applyNumberFormat="1" applyFont="1" applyAlignment="1">
      <alignment horizontal="right"/>
    </xf>
    <xf numFmtId="0" fontId="4" fillId="0" borderId="0" xfId="13" applyFont="1" applyAlignment="1">
      <alignment horizontal="left"/>
    </xf>
    <xf numFmtId="2" fontId="4" fillId="0" borderId="0" xfId="13" applyNumberFormat="1" applyFont="1"/>
    <xf numFmtId="1" fontId="0" fillId="0" borderId="0" xfId="13" applyNumberFormat="1" applyFont="1" applyAlignment="1">
      <alignment horizontal="right"/>
    </xf>
    <xf numFmtId="165" fontId="0" fillId="0" borderId="0" xfId="13" applyNumberFormat="1" applyFont="1" applyAlignment="1">
      <alignment horizontal="right"/>
    </xf>
    <xf numFmtId="2" fontId="0" fillId="0" borderId="0" xfId="13" applyNumberFormat="1" applyFont="1" applyAlignment="1">
      <alignment horizontal="right"/>
    </xf>
    <xf numFmtId="14" fontId="0" fillId="0" borderId="0" xfId="13" applyNumberFormat="1" applyFont="1" applyAlignment="1">
      <alignment horizontal="left"/>
    </xf>
    <xf numFmtId="49" fontId="0" fillId="0" borderId="0" xfId="13" applyNumberFormat="1" applyFont="1" applyAlignment="1">
      <alignment horizontal="left"/>
    </xf>
    <xf numFmtId="10" fontId="3" fillId="0" borderId="0" xfId="13" applyNumberFormat="1" applyFont="1" applyAlignment="1">
      <alignment horizontal="right"/>
    </xf>
    <xf numFmtId="10" fontId="0" fillId="0" borderId="0" xfId="13" applyNumberFormat="1" applyFont="1" applyAlignment="1">
      <alignment horizontal="right"/>
    </xf>
    <xf numFmtId="0" fontId="0" fillId="0" borderId="0" xfId="13" applyFont="1" applyAlignment="1">
      <alignment horizontal="right"/>
    </xf>
    <xf numFmtId="10" fontId="3" fillId="0" borderId="0" xfId="13" applyNumberFormat="1" applyFont="1"/>
    <xf numFmtId="10" fontId="4" fillId="0" borderId="0" xfId="13" applyNumberFormat="1" applyFont="1" applyAlignment="1">
      <alignment horizontal="right"/>
    </xf>
    <xf numFmtId="10" fontId="4" fillId="0" borderId="0" xfId="13" applyNumberFormat="1" applyFont="1"/>
    <xf numFmtId="0" fontId="4" fillId="0" borderId="0" xfId="13" applyFont="1" applyAlignment="1">
      <alignment horizontal="right"/>
    </xf>
    <xf numFmtId="166" fontId="0" fillId="0" borderId="0" xfId="13" applyNumberFormat="1" applyFont="1" applyAlignment="1">
      <alignment horizontal="right"/>
    </xf>
    <xf numFmtId="167" fontId="0" fillId="0" borderId="0" xfId="13" applyNumberFormat="1" applyFont="1" applyAlignment="1">
      <alignment horizontal="right"/>
    </xf>
    <xf numFmtId="2" fontId="4" fillId="0" borderId="0" xfId="13" applyNumberFormat="1" applyFont="1" applyAlignment="1">
      <alignment horizontal="right"/>
    </xf>
    <xf numFmtId="167" fontId="0" fillId="0" borderId="0" xfId="13" applyNumberFormat="1" applyFont="1"/>
    <xf numFmtId="166" fontId="0" fillId="0" borderId="0" xfId="13" applyNumberFormat="1" applyFont="1"/>
    <xf numFmtId="49" fontId="4" fillId="0" borderId="0" xfId="13" applyNumberFormat="1" applyFont="1" applyAlignment="1">
      <alignment horizontal="left"/>
    </xf>
    <xf numFmtId="1" fontId="4" fillId="0" borderId="0" xfId="13" applyNumberFormat="1" applyFont="1"/>
    <xf numFmtId="0" fontId="4" fillId="0" borderId="0" xfId="13" applyFont="1"/>
    <xf numFmtId="164" fontId="0" fillId="0" borderId="0" xfId="13" applyNumberFormat="1" applyFont="1"/>
    <xf numFmtId="2" fontId="4" fillId="0" borderId="0" xfId="13" applyNumberFormat="1" applyFont="1" applyAlignment="1">
      <alignment horizontal="right" vertical="center"/>
    </xf>
    <xf numFmtId="1" fontId="4" fillId="0" borderId="0" xfId="13" applyNumberFormat="1" applyFont="1" applyAlignment="1">
      <alignment horizontal="right"/>
    </xf>
    <xf numFmtId="1" fontId="3" fillId="0" borderId="0" xfId="13" applyNumberFormat="1" applyFont="1"/>
    <xf numFmtId="0" fontId="2" fillId="0" borderId="0" xfId="13" applyFont="1" applyAlignment="1">
      <alignment horizontal="left"/>
    </xf>
    <xf numFmtId="0" fontId="7" fillId="0" borderId="0" xfId="13" applyFont="1" applyAlignment="1">
      <alignment horizontal="left"/>
    </xf>
    <xf numFmtId="2" fontId="7" fillId="0" borderId="0" xfId="13" applyNumberFormat="1" applyFont="1"/>
    <xf numFmtId="2" fontId="7" fillId="0" borderId="0" xfId="13" applyNumberFormat="1" applyFont="1" applyAlignment="1">
      <alignment horizontal="right"/>
    </xf>
    <xf numFmtId="0" fontId="7" fillId="0" borderId="0" xfId="13" applyFont="1"/>
    <xf numFmtId="166" fontId="4" fillId="0" borderId="0" xfId="13" applyNumberFormat="1" applyFont="1"/>
    <xf numFmtId="2" fontId="2" fillId="0" borderId="0" xfId="4" applyNumberFormat="1" applyBorder="1" applyAlignment="1">
      <alignment horizontal="right"/>
    </xf>
    <xf numFmtId="164" fontId="4" fillId="0" borderId="0" xfId="13" applyNumberFormat="1" applyFont="1"/>
    <xf numFmtId="2" fontId="2" fillId="0" borderId="0" xfId="13" applyNumberFormat="1" applyFont="1" applyAlignment="1">
      <alignment horizontal="right"/>
    </xf>
    <xf numFmtId="0" fontId="2" fillId="0" borderId="0" xfId="13" applyFont="1"/>
    <xf numFmtId="167" fontId="4" fillId="0" borderId="0" xfId="13" applyNumberFormat="1" applyFont="1" applyAlignment="1">
      <alignment horizontal="right"/>
    </xf>
    <xf numFmtId="170" fontId="0" fillId="0" borderId="0" xfId="13" applyNumberFormat="1" applyFont="1" applyAlignment="1">
      <alignment horizontal="right"/>
    </xf>
    <xf numFmtId="170" fontId="4" fillId="0" borderId="0" xfId="13" applyNumberFormat="1" applyFont="1" applyAlignment="1">
      <alignment horizontal="right"/>
    </xf>
    <xf numFmtId="0" fontId="4" fillId="0" borderId="0" xfId="13" applyFont="1" applyBorder="1" applyAlignment="1">
      <alignment horizontal="right"/>
    </xf>
    <xf numFmtId="1" fontId="3" fillId="0" borderId="0" xfId="13" applyNumberFormat="1" applyFont="1" applyBorder="1" applyAlignment="1">
      <alignment horizontal="right"/>
    </xf>
    <xf numFmtId="164" fontId="3" fillId="0" borderId="0" xfId="13" applyNumberFormat="1" applyFont="1"/>
    <xf numFmtId="1" fontId="3" fillId="0" borderId="0" xfId="13" applyNumberFormat="1" applyFont="1" applyAlignment="1">
      <alignment horizontal="right"/>
    </xf>
    <xf numFmtId="170" fontId="0" fillId="0" borderId="0" xfId="13" applyNumberFormat="1" applyFont="1"/>
    <xf numFmtId="0" fontId="3" fillId="0" borderId="0" xfId="13" applyFont="1" applyBorder="1"/>
    <xf numFmtId="170" fontId="0" fillId="0" borderId="0" xfId="4" applyNumberFormat="1" applyFont="1" applyBorder="1" applyAlignment="1">
      <alignment horizontal="right"/>
    </xf>
    <xf numFmtId="0" fontId="3" fillId="0" borderId="0" xfId="13" applyFont="1" applyAlignment="1">
      <alignment horizontal="right"/>
    </xf>
    <xf numFmtId="14" fontId="3" fillId="0" borderId="0" xfId="13" applyNumberFormat="1" applyFont="1" applyAlignment="1">
      <alignment horizontal="right"/>
    </xf>
    <xf numFmtId="168" fontId="2" fillId="0" borderId="0" xfId="13" applyNumberFormat="1" applyFont="1" applyAlignment="1">
      <alignment horizontal="right"/>
    </xf>
    <xf numFmtId="170" fontId="2" fillId="0" borderId="0" xfId="13" applyNumberFormat="1" applyFont="1" applyAlignment="1">
      <alignment horizontal="right"/>
    </xf>
    <xf numFmtId="2" fontId="2" fillId="0" borderId="0" xfId="10" applyNumberFormat="1"/>
    <xf numFmtId="10" fontId="3" fillId="0" borderId="0" xfId="13" applyNumberFormat="1" applyFont="1" applyBorder="1" applyAlignment="1">
      <alignment horizontal="center"/>
    </xf>
    <xf numFmtId="1" fontId="3" fillId="0" borderId="0" xfId="13" applyNumberFormat="1" applyFont="1" applyBorder="1" applyAlignment="1">
      <alignment horizontal="center"/>
    </xf>
    <xf numFmtId="0" fontId="3" fillId="0" borderId="0" xfId="13" applyFont="1" applyBorder="1" applyAlignment="1">
      <alignment horizontal="center"/>
    </xf>
    <xf numFmtId="1" fontId="2" fillId="0" borderId="0" xfId="13" applyNumberFormat="1" applyFont="1"/>
    <xf numFmtId="49" fontId="2" fillId="0" borderId="0" xfId="13" applyNumberFormat="1" applyFont="1" applyAlignment="1">
      <alignment horizontal="right"/>
    </xf>
    <xf numFmtId="1" fontId="2" fillId="0" borderId="0" xfId="13" applyNumberFormat="1" applyFont="1" applyAlignment="1">
      <alignment horizontal="right"/>
    </xf>
    <xf numFmtId="14" fontId="3" fillId="0" borderId="0" xfId="13" applyNumberFormat="1" applyFont="1" applyBorder="1"/>
    <xf numFmtId="0" fontId="9" fillId="0" borderId="0" xfId="13" applyFont="1" applyAlignment="1">
      <alignment horizontal="right"/>
    </xf>
    <xf numFmtId="49" fontId="9" fillId="0" borderId="0" xfId="13" applyNumberFormat="1" applyFont="1" applyBorder="1" applyAlignment="1">
      <alignment horizontal="right"/>
    </xf>
    <xf numFmtId="10" fontId="10" fillId="0" borderId="0" xfId="13" applyNumberFormat="1" applyFont="1" applyBorder="1" applyAlignment="1">
      <alignment horizontal="right"/>
    </xf>
    <xf numFmtId="10" fontId="9" fillId="0" borderId="0" xfId="13" applyNumberFormat="1" applyFont="1" applyBorder="1" applyAlignment="1">
      <alignment horizontal="right"/>
    </xf>
    <xf numFmtId="0" fontId="11" fillId="0" borderId="0" xfId="13" applyFont="1" applyAlignment="1">
      <alignment horizontal="right"/>
    </xf>
    <xf numFmtId="49" fontId="11" fillId="0" borderId="0" xfId="13" applyNumberFormat="1" applyFont="1" applyBorder="1" applyAlignment="1">
      <alignment horizontal="right"/>
    </xf>
    <xf numFmtId="10" fontId="12" fillId="0" borderId="0" xfId="13" applyNumberFormat="1" applyFont="1" applyBorder="1" applyAlignment="1">
      <alignment horizontal="right"/>
    </xf>
    <xf numFmtId="10" fontId="11" fillId="0" borderId="0" xfId="13" applyNumberFormat="1" applyFont="1" applyBorder="1" applyAlignment="1">
      <alignment horizontal="right"/>
    </xf>
    <xf numFmtId="0" fontId="13" fillId="0" borderId="0" xfId="13" applyFont="1" applyAlignment="1">
      <alignment horizontal="right"/>
    </xf>
    <xf numFmtId="49" fontId="13" fillId="0" borderId="0" xfId="13" applyNumberFormat="1" applyFont="1" applyBorder="1" applyAlignment="1">
      <alignment horizontal="right"/>
    </xf>
    <xf numFmtId="0" fontId="14" fillId="0" borderId="0" xfId="13" applyFont="1" applyBorder="1" applyAlignment="1">
      <alignment horizontal="right"/>
    </xf>
    <xf numFmtId="1" fontId="13" fillId="0" borderId="0" xfId="13" applyNumberFormat="1" applyFont="1" applyBorder="1" applyAlignment="1">
      <alignment horizontal="right"/>
    </xf>
    <xf numFmtId="0" fontId="13" fillId="0" borderId="0" xfId="13" applyFont="1" applyBorder="1" applyAlignment="1">
      <alignment horizontal="right"/>
    </xf>
    <xf numFmtId="170" fontId="2" fillId="0" borderId="0" xfId="9" applyNumberFormat="1"/>
    <xf numFmtId="14" fontId="9" fillId="0" borderId="0" xfId="13" applyNumberFormat="1" applyFont="1" applyBorder="1" applyAlignment="1">
      <alignment horizontal="right"/>
    </xf>
    <xf numFmtId="14" fontId="11" fillId="0" borderId="0" xfId="13" applyNumberFormat="1" applyFont="1" applyBorder="1" applyAlignment="1">
      <alignment horizontal="right"/>
    </xf>
    <xf numFmtId="14" fontId="13" fillId="0" borderId="0" xfId="13" applyNumberFormat="1" applyFont="1" applyBorder="1" applyAlignment="1">
      <alignment horizontal="right"/>
    </xf>
    <xf numFmtId="10" fontId="14" fillId="0" borderId="0" xfId="13" applyNumberFormat="1" applyFont="1" applyBorder="1" applyAlignment="1">
      <alignment horizontal="right"/>
    </xf>
    <xf numFmtId="10" fontId="13" fillId="0" borderId="0" xfId="13" applyNumberFormat="1" applyFont="1" applyBorder="1" applyAlignment="1">
      <alignment horizontal="right"/>
    </xf>
    <xf numFmtId="1" fontId="3" fillId="0" borderId="0" xfId="13" applyNumberFormat="1" applyFont="1" applyAlignment="1">
      <alignment horizontal="left"/>
    </xf>
    <xf numFmtId="0" fontId="2" fillId="0" borderId="0" xfId="13" applyFont="1" applyBorder="1"/>
    <xf numFmtId="170" fontId="0" fillId="0" borderId="0" xfId="0" applyNumberFormat="1" applyAlignment="1">
      <alignment horizontal="right"/>
    </xf>
    <xf numFmtId="10" fontId="0" fillId="0" borderId="0" xfId="0" applyNumberFormat="1" applyAlignment="1">
      <alignment horizontal="right"/>
    </xf>
    <xf numFmtId="170" fontId="0" fillId="0" borderId="0" xfId="0" applyNumberFormat="1"/>
    <xf numFmtId="10" fontId="0" fillId="0" borderId="0" xfId="0" applyNumberFormat="1"/>
    <xf numFmtId="49" fontId="2" fillId="0" borderId="0" xfId="13" applyNumberFormat="1" applyFont="1" applyAlignment="1">
      <alignment horizontal="left"/>
    </xf>
    <xf numFmtId="170" fontId="3" fillId="0" borderId="0" xfId="13" applyNumberFormat="1" applyFont="1" applyAlignment="1">
      <alignment horizontal="right"/>
    </xf>
    <xf numFmtId="2" fontId="2" fillId="0" borderId="0" xfId="13" applyNumberFormat="1" applyFont="1"/>
    <xf numFmtId="0" fontId="2" fillId="0" borderId="0" xfId="13" applyFont="1" applyAlignment="1">
      <alignment horizontal="right"/>
    </xf>
    <xf numFmtId="0" fontId="2" fillId="0" borderId="0" xfId="0" applyFont="1"/>
    <xf numFmtId="1" fontId="2" fillId="0" borderId="0" xfId="13" applyNumberFormat="1" applyFont="1" applyAlignment="1">
      <alignment horizontal="left"/>
    </xf>
    <xf numFmtId="167" fontId="2" fillId="0" borderId="0" xfId="13" applyNumberFormat="1" applyFont="1" applyAlignment="1">
      <alignment horizontal="right"/>
    </xf>
    <xf numFmtId="173" fontId="0" fillId="0" borderId="0" xfId="13" applyNumberFormat="1" applyFont="1" applyAlignment="1">
      <alignment horizontal="right"/>
    </xf>
    <xf numFmtId="173" fontId="0" fillId="0" borderId="0" xfId="0" applyNumberFormat="1"/>
    <xf numFmtId="173" fontId="0" fillId="0" borderId="0" xfId="0" applyNumberFormat="1" applyAlignment="1">
      <alignment horizontal="right"/>
    </xf>
    <xf numFmtId="3" fontId="2" fillId="0" borderId="0" xfId="13" applyNumberFormat="1" applyFont="1" applyAlignment="1">
      <alignment horizontal="right"/>
    </xf>
    <xf numFmtId="1" fontId="0" fillId="0" borderId="0" xfId="0" applyNumberFormat="1"/>
    <xf numFmtId="49" fontId="3" fillId="0" borderId="0" xfId="13" applyNumberFormat="1" applyFont="1" applyAlignment="1">
      <alignment horizontal="right"/>
    </xf>
    <xf numFmtId="170" fontId="2" fillId="0" borderId="0" xfId="13" applyNumberFormat="1" applyFont="1"/>
    <xf numFmtId="3" fontId="2" fillId="0" borderId="0" xfId="13" applyNumberFormat="1" applyFont="1"/>
    <xf numFmtId="168" fontId="2" fillId="0" borderId="0" xfId="13" applyNumberFormat="1" applyFont="1"/>
    <xf numFmtId="10" fontId="2" fillId="0" borderId="0" xfId="13" applyNumberFormat="1" applyFont="1" applyAlignment="1">
      <alignment horizontal="right"/>
    </xf>
    <xf numFmtId="2" fontId="3" fillId="0" borderId="0" xfId="14" applyNumberFormat="1" applyFont="1" applyAlignment="1">
      <alignment horizontal="right"/>
    </xf>
    <xf numFmtId="172" fontId="3" fillId="0" borderId="0" xfId="14" applyFont="1" applyAlignment="1">
      <alignment horizontal="left"/>
    </xf>
    <xf numFmtId="1" fontId="3" fillId="0" borderId="0" xfId="14" applyNumberFormat="1" applyFont="1" applyAlignment="1">
      <alignment horizontal="right"/>
    </xf>
    <xf numFmtId="172" fontId="3" fillId="0" borderId="0" xfId="26" applyFont="1" applyAlignment="1">
      <alignment horizontal="left"/>
    </xf>
    <xf numFmtId="172" fontId="3" fillId="0" borderId="0" xfId="26" applyFont="1" applyAlignment="1">
      <alignment horizontal="right"/>
    </xf>
    <xf numFmtId="168" fontId="2" fillId="0" borderId="0" xfId="26" applyNumberFormat="1" applyFont="1" applyAlignment="1">
      <alignment horizontal="right"/>
    </xf>
    <xf numFmtId="168" fontId="2" fillId="0" borderId="0" xfId="14" applyNumberFormat="1" applyFont="1" applyAlignment="1">
      <alignment horizontal="right"/>
    </xf>
    <xf numFmtId="1" fontId="2" fillId="0" borderId="0" xfId="14" applyNumberFormat="1" applyFont="1" applyAlignment="1">
      <alignment horizontal="right"/>
    </xf>
    <xf numFmtId="2" fontId="2" fillId="0" borderId="0" xfId="14" applyNumberFormat="1" applyFont="1" applyAlignment="1">
      <alignment horizontal="right"/>
    </xf>
    <xf numFmtId="49" fontId="3" fillId="0" borderId="0" xfId="26" applyNumberFormat="1" applyFont="1" applyAlignment="1">
      <alignment horizontal="left"/>
    </xf>
    <xf numFmtId="0" fontId="3" fillId="0" borderId="0" xfId="0" applyFont="1"/>
    <xf numFmtId="171" fontId="0" fillId="0" borderId="0" xfId="0" applyNumberFormat="1" applyAlignment="1">
      <alignment horizontal="right"/>
    </xf>
    <xf numFmtId="171" fontId="0" fillId="0" borderId="0" xfId="0" applyNumberFormat="1"/>
    <xf numFmtId="2" fontId="17" fillId="0" borderId="0" xfId="13" applyNumberFormat="1" applyFont="1"/>
    <xf numFmtId="169" fontId="18" fillId="0" borderId="0" xfId="7" applyNumberFormat="1" applyFont="1" applyBorder="1" applyAlignment="1" applyProtection="1">
      <alignment horizontal="left"/>
    </xf>
    <xf numFmtId="0" fontId="16" fillId="0" borderId="0" xfId="0" applyFont="1"/>
    <xf numFmtId="169" fontId="19" fillId="0" borderId="0" xfId="7" applyNumberFormat="1" applyFont="1" applyBorder="1" applyAlignment="1" applyProtection="1">
      <alignment horizontal="left"/>
    </xf>
    <xf numFmtId="172" fontId="3" fillId="0" borderId="0" xfId="26" applyNumberFormat="1" applyFont="1" applyAlignment="1">
      <alignment horizontal="left"/>
    </xf>
    <xf numFmtId="1" fontId="2" fillId="0" borderId="0" xfId="0" applyNumberFormat="1" applyFont="1"/>
    <xf numFmtId="170" fontId="2" fillId="0" borderId="0" xfId="0" applyNumberFormat="1" applyFont="1" applyAlignment="1">
      <alignment horizontal="right"/>
    </xf>
    <xf numFmtId="10" fontId="2" fillId="0" borderId="0" xfId="0" applyNumberFormat="1" applyFont="1" applyAlignment="1">
      <alignment horizontal="right"/>
    </xf>
    <xf numFmtId="174" fontId="2" fillId="0" borderId="0" xfId="0" applyNumberFormat="1" applyFont="1" applyAlignment="1">
      <alignment horizontal="right"/>
    </xf>
    <xf numFmtId="0" fontId="3" fillId="0" borderId="0" xfId="13" applyFont="1" applyBorder="1" applyAlignment="1">
      <alignment horizontal="right"/>
    </xf>
    <xf numFmtId="10" fontId="2" fillId="0" borderId="0" xfId="13" applyNumberFormat="1" applyFont="1"/>
    <xf numFmtId="170" fontId="2" fillId="0" borderId="0" xfId="0" applyNumberFormat="1" applyFont="1"/>
    <xf numFmtId="10" fontId="2" fillId="0" borderId="0" xfId="0" applyNumberFormat="1" applyFont="1"/>
    <xf numFmtId="0" fontId="2" fillId="0" borderId="0" xfId="13" applyFont="1" applyAlignment="1">
      <alignment horizontal="center"/>
    </xf>
    <xf numFmtId="170" fontId="2" fillId="0" borderId="0" xfId="13" applyNumberFormat="1" applyFont="1" applyAlignment="1">
      <alignment horizontal="center"/>
    </xf>
    <xf numFmtId="172" fontId="3" fillId="0" borderId="0" xfId="26" applyFont="1" applyBorder="1" applyAlignment="1"/>
    <xf numFmtId="49" fontId="3" fillId="0" borderId="0" xfId="13" applyNumberFormat="1" applyFont="1" applyAlignment="1">
      <alignment horizontal="left"/>
    </xf>
    <xf numFmtId="175" fontId="2" fillId="0" borderId="0" xfId="13" applyNumberFormat="1" applyFont="1"/>
    <xf numFmtId="0" fontId="2" fillId="0" borderId="0" xfId="0" applyFont="1" applyAlignment="1">
      <alignment horizontal="left"/>
    </xf>
    <xf numFmtId="1" fontId="17" fillId="0" borderId="0" xfId="0" applyNumberFormat="1" applyFont="1"/>
    <xf numFmtId="170" fontId="17" fillId="0" borderId="0" xfId="0" applyNumberFormat="1" applyFont="1" applyAlignment="1">
      <alignment horizontal="right"/>
    </xf>
    <xf numFmtId="10" fontId="17" fillId="0" borderId="0" xfId="0" applyNumberFormat="1" applyFont="1" applyAlignment="1">
      <alignment horizontal="right"/>
    </xf>
    <xf numFmtId="174" fontId="17" fillId="0" borderId="0" xfId="0" applyNumberFormat="1" applyFont="1" applyAlignment="1">
      <alignment horizontal="right"/>
    </xf>
    <xf numFmtId="170" fontId="2" fillId="0" borderId="0" xfId="13" applyNumberFormat="1" applyFont="1" applyBorder="1" applyAlignment="1">
      <alignment horizontal="right"/>
    </xf>
    <xf numFmtId="0" fontId="2" fillId="0" borderId="0" xfId="0" applyFont="1" applyAlignment="1">
      <alignment horizontal="right"/>
    </xf>
    <xf numFmtId="164" fontId="2" fillId="0" borderId="0" xfId="13" applyNumberFormat="1" applyFont="1"/>
    <xf numFmtId="166" fontId="2" fillId="0" borderId="0" xfId="13" applyNumberFormat="1" applyFont="1" applyAlignment="1">
      <alignment horizontal="right"/>
    </xf>
    <xf numFmtId="2" fontId="3" fillId="0" borderId="0" xfId="13" applyNumberFormat="1" applyFont="1" applyAlignment="1">
      <alignment horizontal="left"/>
    </xf>
    <xf numFmtId="14" fontId="3" fillId="0" borderId="0" xfId="13" applyNumberFormat="1" applyFont="1"/>
    <xf numFmtId="0" fontId="3" fillId="0" borderId="0" xfId="13" applyNumberFormat="1" applyFont="1" applyAlignment="1">
      <alignment horizontal="right"/>
    </xf>
    <xf numFmtId="1" fontId="22" fillId="0" borderId="0" xfId="26" applyNumberFormat="1" applyFont="1" applyBorder="1" applyAlignment="1">
      <alignment horizontal="right"/>
    </xf>
    <xf numFmtId="10" fontId="22" fillId="0" borderId="0" xfId="26" applyNumberFormat="1" applyFont="1" applyBorder="1" applyAlignment="1">
      <alignment horizontal="right"/>
    </xf>
    <xf numFmtId="172" fontId="21" fillId="0" borderId="0" xfId="26" applyFont="1" applyAlignment="1">
      <alignment horizontal="left"/>
    </xf>
    <xf numFmtId="49" fontId="21" fillId="0" borderId="0" xfId="26" applyNumberFormat="1" applyFont="1" applyBorder="1" applyAlignment="1">
      <alignment horizontal="left"/>
    </xf>
    <xf numFmtId="0" fontId="21" fillId="0" borderId="0" xfId="26" applyNumberFormat="1" applyFont="1" applyBorder="1" applyAlignment="1">
      <alignment horizontal="left"/>
    </xf>
    <xf numFmtId="0" fontId="21" fillId="0" borderId="0" xfId="0" applyFont="1"/>
    <xf numFmtId="172" fontId="21" fillId="0" borderId="0" xfId="26" applyFont="1" applyFill="1" applyAlignment="1">
      <alignment horizontal="center"/>
    </xf>
    <xf numFmtId="172" fontId="23" fillId="0" borderId="0" xfId="26" applyFont="1" applyFill="1" applyAlignment="1">
      <alignment horizontal="center"/>
    </xf>
    <xf numFmtId="172" fontId="24" fillId="0" borderId="0" xfId="26" applyFont="1" applyFill="1" applyAlignment="1">
      <alignment horizontal="center"/>
    </xf>
    <xf numFmtId="0" fontId="21" fillId="0" borderId="0" xfId="0" applyFont="1" applyAlignment="1">
      <alignment horizontal="center"/>
    </xf>
    <xf numFmtId="49" fontId="21" fillId="0" borderId="0" xfId="26" applyNumberFormat="1" applyFont="1" applyFill="1" applyBorder="1" applyAlignment="1">
      <alignment horizontal="center"/>
    </xf>
    <xf numFmtId="49" fontId="23" fillId="0" borderId="0" xfId="26" applyNumberFormat="1" applyFont="1" applyFill="1" applyBorder="1" applyAlignment="1">
      <alignment horizontal="center"/>
    </xf>
    <xf numFmtId="49" fontId="24" fillId="0" borderId="0" xfId="26" applyNumberFormat="1" applyFont="1" applyFill="1" applyBorder="1" applyAlignment="1">
      <alignment horizontal="center"/>
    </xf>
    <xf numFmtId="1" fontId="22" fillId="0" borderId="0" xfId="0" applyNumberFormat="1" applyFont="1" applyAlignment="1">
      <alignment horizontal="center"/>
    </xf>
    <xf numFmtId="1" fontId="25" fillId="0" borderId="0" xfId="0" applyNumberFormat="1" applyFont="1" applyAlignment="1">
      <alignment horizontal="center"/>
    </xf>
    <xf numFmtId="1" fontId="26" fillId="0" borderId="0" xfId="0" applyNumberFormat="1" applyFont="1" applyAlignment="1">
      <alignment horizontal="center"/>
    </xf>
    <xf numFmtId="0" fontId="22" fillId="0" borderId="0" xfId="0" applyFont="1" applyAlignment="1">
      <alignment horizontal="center"/>
    </xf>
    <xf numFmtId="10" fontId="22" fillId="0" borderId="0" xfId="0" applyNumberFormat="1" applyFont="1" applyAlignment="1">
      <alignment horizontal="center"/>
    </xf>
    <xf numFmtId="10" fontId="26" fillId="0" borderId="0" xfId="0" applyNumberFormat="1" applyFont="1" applyAlignment="1">
      <alignment horizontal="center"/>
    </xf>
    <xf numFmtId="10" fontId="25" fillId="0" borderId="0" xfId="0" applyNumberFormat="1" applyFont="1" applyAlignment="1">
      <alignment horizontal="center"/>
    </xf>
    <xf numFmtId="176" fontId="0" fillId="0" borderId="0" xfId="13" applyNumberFormat="1" applyFont="1" applyAlignment="1">
      <alignment horizontal="right"/>
    </xf>
    <xf numFmtId="167" fontId="0" fillId="0" borderId="0" xfId="0" applyNumberFormat="1" applyAlignment="1">
      <alignment horizontal="right"/>
    </xf>
    <xf numFmtId="167" fontId="0" fillId="0" borderId="0" xfId="26" applyNumberFormat="1" applyFont="1" applyAlignment="1">
      <alignment horizontal="right"/>
    </xf>
    <xf numFmtId="167" fontId="0" fillId="0" borderId="0" xfId="0" applyNumberFormat="1"/>
    <xf numFmtId="167" fontId="3" fillId="0" borderId="0" xfId="11" applyNumberFormat="1" applyFont="1"/>
    <xf numFmtId="167" fontId="3" fillId="0" borderId="0" xfId="13" applyNumberFormat="1" applyFont="1" applyAlignment="1">
      <alignment horizontal="right"/>
    </xf>
    <xf numFmtId="167" fontId="3" fillId="0" borderId="0" xfId="10" applyNumberFormat="1" applyFont="1" applyAlignment="1">
      <alignment horizontal="right"/>
    </xf>
    <xf numFmtId="167" fontId="27" fillId="0" borderId="0" xfId="13" applyNumberFormat="1" applyFont="1" applyAlignment="1">
      <alignment horizontal="right"/>
    </xf>
    <xf numFmtId="1" fontId="2" fillId="0" borderId="0" xfId="26" applyNumberFormat="1" applyFont="1" applyAlignment="1">
      <alignment horizontal="right"/>
    </xf>
    <xf numFmtId="2" fontId="2" fillId="0" borderId="0" xfId="26" applyNumberFormat="1" applyFont="1" applyAlignment="1">
      <alignment horizontal="right"/>
    </xf>
    <xf numFmtId="9" fontId="0" fillId="0" borderId="0" xfId="13" applyNumberFormat="1" applyFont="1" applyAlignment="1">
      <alignment horizontal="right"/>
    </xf>
    <xf numFmtId="0" fontId="3" fillId="0" borderId="0" xfId="0" applyFont="1" applyAlignment="1">
      <alignment horizontal="left"/>
    </xf>
    <xf numFmtId="174" fontId="0" fillId="0" borderId="0" xfId="13" applyNumberFormat="1" applyFont="1" applyAlignment="1">
      <alignment horizontal="right"/>
    </xf>
    <xf numFmtId="10" fontId="3" fillId="0" borderId="0" xfId="0" applyNumberFormat="1" applyFont="1" applyAlignment="1">
      <alignment horizontal="center"/>
    </xf>
    <xf numFmtId="0" fontId="3" fillId="0" borderId="0" xfId="0" applyFont="1" applyAlignment="1">
      <alignment horizontal="center"/>
    </xf>
    <xf numFmtId="0" fontId="2" fillId="0" borderId="0" xfId="0" applyFont="1" applyAlignment="1">
      <alignment horizontal="center"/>
    </xf>
    <xf numFmtId="1" fontId="3" fillId="0" borderId="0" xfId="26" applyNumberFormat="1" applyFont="1" applyAlignment="1">
      <alignment horizontal="right"/>
    </xf>
    <xf numFmtId="166" fontId="0" fillId="0" borderId="0" xfId="0" applyNumberFormat="1"/>
    <xf numFmtId="2" fontId="0" fillId="0" borderId="0" xfId="0" applyNumberFormat="1"/>
    <xf numFmtId="4" fontId="0" fillId="0" borderId="0" xfId="0" applyNumberFormat="1" applyAlignment="1">
      <alignment horizontal="right"/>
    </xf>
    <xf numFmtId="10" fontId="2" fillId="0" borderId="0" xfId="0" applyNumberFormat="1" applyFont="1" applyAlignment="1">
      <alignment horizontal="center"/>
    </xf>
    <xf numFmtId="3" fontId="2" fillId="0" borderId="0" xfId="26" applyNumberFormat="1" applyFont="1" applyAlignment="1">
      <alignment horizontal="right"/>
    </xf>
    <xf numFmtId="0" fontId="3" fillId="0" borderId="0" xfId="26" applyNumberFormat="1" applyFont="1" applyAlignment="1">
      <alignment horizontal="left"/>
    </xf>
    <xf numFmtId="0" fontId="20" fillId="0" borderId="0" xfId="0" applyFont="1" applyAlignment="1">
      <alignment horizontal="left"/>
    </xf>
    <xf numFmtId="0" fontId="20" fillId="0" borderId="0" xfId="0" applyFont="1" applyAlignment="1">
      <alignment horizontal="center"/>
    </xf>
    <xf numFmtId="0" fontId="28" fillId="0" borderId="0" xfId="0" applyFont="1" applyAlignment="1">
      <alignment horizontal="left"/>
    </xf>
    <xf numFmtId="0" fontId="28" fillId="0" borderId="0" xfId="0" applyNumberFormat="1" applyFont="1" applyAlignment="1">
      <alignment horizontal="left"/>
    </xf>
    <xf numFmtId="0" fontId="20" fillId="0" borderId="0" xfId="0" applyFont="1"/>
    <xf numFmtId="0" fontId="28" fillId="0" borderId="0" xfId="0" applyFont="1" applyAlignment="1">
      <alignment horizontal="center"/>
    </xf>
    <xf numFmtId="0" fontId="20" fillId="0" borderId="0" xfId="0" applyNumberFormat="1" applyFont="1" applyAlignment="1">
      <alignment horizontal="left"/>
    </xf>
    <xf numFmtId="0" fontId="28" fillId="0" borderId="0" xfId="0" applyFont="1"/>
    <xf numFmtId="2" fontId="5" fillId="0" borderId="0" xfId="7" applyNumberFormat="1" applyFont="1" applyAlignment="1" applyProtection="1"/>
    <xf numFmtId="172" fontId="2" fillId="0" borderId="0" xfId="26" applyFont="1" applyAlignment="1">
      <alignment horizontal="left"/>
    </xf>
    <xf numFmtId="2" fontId="2" fillId="0" borderId="0" xfId="0" applyNumberFormat="1" applyFont="1" applyAlignment="1">
      <alignment horizontal="right"/>
    </xf>
    <xf numFmtId="0" fontId="29" fillId="0" borderId="0" xfId="13" applyFont="1" applyBorder="1" applyAlignment="1"/>
    <xf numFmtId="177" fontId="0" fillId="0" borderId="0" xfId="0" applyNumberFormat="1"/>
    <xf numFmtId="49" fontId="20" fillId="0" borderId="0" xfId="0" applyNumberFormat="1" applyFont="1" applyAlignment="1">
      <alignment horizontal="left"/>
    </xf>
    <xf numFmtId="1" fontId="0" fillId="0" borderId="0" xfId="0" applyNumberFormat="1" applyFont="1"/>
    <xf numFmtId="4" fontId="0" fillId="0" borderId="0" xfId="0" applyNumberFormat="1"/>
    <xf numFmtId="2" fontId="30" fillId="0" borderId="0" xfId="13" applyNumberFormat="1" applyFont="1"/>
    <xf numFmtId="178" fontId="0" fillId="0" borderId="0" xfId="13" applyNumberFormat="1" applyFont="1" applyAlignment="1">
      <alignment horizontal="right"/>
    </xf>
    <xf numFmtId="0" fontId="22" fillId="0" borderId="0" xfId="0" applyFont="1"/>
    <xf numFmtId="0" fontId="32" fillId="0" borderId="0" xfId="0" applyFont="1" applyAlignment="1">
      <alignment horizontal="left"/>
    </xf>
    <xf numFmtId="1" fontId="32" fillId="0" borderId="0" xfId="0" applyNumberFormat="1" applyFont="1" applyAlignment="1">
      <alignment horizontal="left"/>
    </xf>
    <xf numFmtId="0" fontId="32" fillId="0" borderId="0" xfId="0" applyFont="1"/>
    <xf numFmtId="14" fontId="32" fillId="0" borderId="0" xfId="0" applyNumberFormat="1" applyFont="1" applyAlignment="1">
      <alignment horizontal="left"/>
    </xf>
    <xf numFmtId="175" fontId="32" fillId="0" borderId="0" xfId="0" applyNumberFormat="1" applyFont="1" applyAlignment="1">
      <alignment horizontal="left"/>
    </xf>
    <xf numFmtId="1" fontId="20" fillId="0" borderId="0" xfId="0" applyNumberFormat="1" applyFont="1" applyAlignment="1">
      <alignment horizontal="left"/>
    </xf>
    <xf numFmtId="1" fontId="28" fillId="0" borderId="0" xfId="0" applyNumberFormat="1" applyFont="1" applyAlignment="1">
      <alignment horizontal="left"/>
    </xf>
    <xf numFmtId="0" fontId="32" fillId="0" borderId="0" xfId="0" applyFont="1" applyAlignment="1">
      <alignment horizontal="center"/>
    </xf>
    <xf numFmtId="14" fontId="3" fillId="0" borderId="0" xfId="13" applyNumberFormat="1" applyFont="1" applyAlignment="1">
      <alignment horizontal="left"/>
    </xf>
    <xf numFmtId="0" fontId="2" fillId="0" borderId="0" xfId="11"/>
    <xf numFmtId="167" fontId="34" fillId="0" borderId="0" xfId="10" applyNumberFormat="1" applyFont="1" applyAlignment="1">
      <alignment horizontal="right"/>
    </xf>
    <xf numFmtId="167" fontId="35" fillId="0" borderId="0" xfId="0" applyNumberFormat="1" applyFont="1"/>
    <xf numFmtId="168" fontId="35" fillId="0" borderId="0" xfId="26" applyNumberFormat="1" applyFont="1" applyAlignment="1">
      <alignment horizontal="right"/>
    </xf>
    <xf numFmtId="0" fontId="36" fillId="0" borderId="0" xfId="0" applyFont="1"/>
    <xf numFmtId="17" fontId="37" fillId="0" borderId="0" xfId="0" applyNumberFormat="1" applyFont="1" applyAlignment="1">
      <alignment horizontal="left"/>
    </xf>
    <xf numFmtId="170" fontId="17" fillId="0" borderId="0" xfId="0" applyNumberFormat="1" applyFont="1" applyAlignment="1">
      <alignment horizontal="left"/>
    </xf>
    <xf numFmtId="10" fontId="17" fillId="0" borderId="0" xfId="0" applyNumberFormat="1" applyFont="1" applyAlignment="1">
      <alignment horizontal="left"/>
    </xf>
    <xf numFmtId="174" fontId="17" fillId="0" borderId="0" xfId="0" applyNumberFormat="1" applyFont="1" applyAlignment="1">
      <alignment horizontal="left"/>
    </xf>
    <xf numFmtId="170" fontId="20" fillId="0" borderId="0" xfId="0" applyNumberFormat="1" applyFont="1" applyAlignment="1">
      <alignment horizontal="left"/>
    </xf>
    <xf numFmtId="10" fontId="20" fillId="0" borderId="0" xfId="0" applyNumberFormat="1" applyFont="1" applyAlignment="1">
      <alignment horizontal="left"/>
    </xf>
    <xf numFmtId="174" fontId="20" fillId="0" borderId="0" xfId="0" applyNumberFormat="1" applyFont="1" applyAlignment="1">
      <alignment horizontal="left"/>
    </xf>
    <xf numFmtId="170" fontId="32" fillId="0" borderId="0" xfId="0" applyNumberFormat="1" applyFont="1" applyAlignment="1">
      <alignment horizontal="left"/>
    </xf>
    <xf numFmtId="174" fontId="32" fillId="0" borderId="0" xfId="0" applyNumberFormat="1" applyFont="1" applyAlignment="1">
      <alignment horizontal="left"/>
    </xf>
    <xf numFmtId="0" fontId="20" fillId="0" borderId="0" xfId="13" applyFont="1"/>
    <xf numFmtId="0" fontId="20" fillId="0" borderId="0" xfId="13" applyFont="1" applyAlignment="1">
      <alignment horizontal="left"/>
    </xf>
    <xf numFmtId="10" fontId="32" fillId="0" borderId="0" xfId="0" applyNumberFormat="1" applyFont="1" applyAlignment="1">
      <alignment horizontal="left"/>
    </xf>
    <xf numFmtId="170" fontId="20" fillId="0" borderId="0" xfId="0" applyNumberFormat="1" applyFont="1" applyAlignment="1">
      <alignment horizontal="right"/>
    </xf>
    <xf numFmtId="10" fontId="20" fillId="0" borderId="0" xfId="0" applyNumberFormat="1" applyFont="1" applyAlignment="1">
      <alignment horizontal="right"/>
    </xf>
    <xf numFmtId="174" fontId="20" fillId="0" borderId="0" xfId="0" applyNumberFormat="1" applyFont="1" applyAlignment="1">
      <alignment horizontal="right"/>
    </xf>
    <xf numFmtId="0" fontId="0" fillId="0" borderId="0" xfId="0" applyAlignment="1">
      <alignment horizontal="left"/>
    </xf>
    <xf numFmtId="0" fontId="20" fillId="0" borderId="0" xfId="13" applyFont="1" applyAlignment="1">
      <alignment horizontal="left" vertical="top" wrapText="1"/>
    </xf>
    <xf numFmtId="0" fontId="3" fillId="0" borderId="0" xfId="13" applyFont="1" applyAlignment="1">
      <alignment horizontal="left" vertical="top" wrapText="1"/>
    </xf>
    <xf numFmtId="0" fontId="0" fillId="0" borderId="0" xfId="0" applyAlignment="1">
      <alignment horizontal="left" vertical="top"/>
    </xf>
    <xf numFmtId="0" fontId="0" fillId="0" borderId="0" xfId="0" applyAlignment="1">
      <alignment horizontal="left" vertical="top"/>
    </xf>
    <xf numFmtId="0" fontId="0" fillId="0" borderId="0" xfId="0" applyAlignment="1">
      <alignment horizontal="left" vertical="top"/>
    </xf>
    <xf numFmtId="0" fontId="20" fillId="0" borderId="0" xfId="0" applyFont="1" applyAlignment="1">
      <alignment horizontal="left" vertical="top"/>
    </xf>
    <xf numFmtId="0" fontId="0" fillId="0" borderId="0" xfId="0" applyAlignment="1">
      <alignment horizontal="left" vertical="top"/>
    </xf>
    <xf numFmtId="0" fontId="28"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left" vertical="top"/>
    </xf>
    <xf numFmtId="174" fontId="3" fillId="0" borderId="0" xfId="0" applyNumberFormat="1" applyFont="1" applyAlignment="1">
      <alignment horizontal="right"/>
    </xf>
    <xf numFmtId="0" fontId="3" fillId="0" borderId="0" xfId="0" applyFont="1" applyAlignment="1">
      <alignment horizontal="left" vertical="top"/>
    </xf>
    <xf numFmtId="0" fontId="28" fillId="0" borderId="0" xfId="0" applyFont="1" applyAlignment="1">
      <alignment horizontal="left" vertical="top"/>
    </xf>
    <xf numFmtId="0" fontId="0" fillId="0" borderId="0" xfId="0" applyAlignment="1">
      <alignment horizontal="left" vertical="top"/>
    </xf>
    <xf numFmtId="0" fontId="2" fillId="0" borderId="0" xfId="0" applyFont="1" applyAlignment="1"/>
    <xf numFmtId="0" fontId="28" fillId="0" borderId="0" xfId="0" applyFont="1" applyAlignment="1">
      <alignment horizontal="left" vertical="top"/>
    </xf>
    <xf numFmtId="0" fontId="38" fillId="0" borderId="0" xfId="0" applyFont="1" applyAlignment="1">
      <alignment horizontal="left"/>
    </xf>
    <xf numFmtId="10" fontId="17" fillId="0" borderId="0" xfId="0" applyNumberFormat="1" applyFont="1" applyAlignment="1">
      <alignment horizontal="left" vertical="top"/>
    </xf>
    <xf numFmtId="0" fontId="3" fillId="0" borderId="0" xfId="0" applyFont="1" applyAlignment="1"/>
    <xf numFmtId="0" fontId="3" fillId="0" borderId="0" xfId="13" applyFont="1" applyAlignment="1"/>
    <xf numFmtId="0" fontId="20" fillId="0" borderId="0" xfId="13" applyFont="1" applyAlignment="1"/>
    <xf numFmtId="170" fontId="0" fillId="0" borderId="0" xfId="0" applyNumberFormat="1" applyAlignment="1"/>
    <xf numFmtId="0" fontId="2" fillId="0" borderId="0" xfId="0" applyFont="1" applyAlignment="1"/>
    <xf numFmtId="0" fontId="28" fillId="0" borderId="0" xfId="0" applyFont="1" applyAlignment="1">
      <alignment horizontal="left" vertical="top"/>
    </xf>
    <xf numFmtId="0" fontId="0" fillId="0" borderId="0" xfId="0" applyAlignment="1">
      <alignment horizontal="left" vertical="top"/>
    </xf>
    <xf numFmtId="0" fontId="2" fillId="0" borderId="0" xfId="0" applyFont="1" applyAlignment="1"/>
    <xf numFmtId="0" fontId="28" fillId="0" borderId="0" xfId="0" applyFont="1" applyAlignment="1">
      <alignment horizontal="left" vertical="top"/>
    </xf>
    <xf numFmtId="0" fontId="0" fillId="0" borderId="0" xfId="0" applyAlignment="1">
      <alignment horizontal="left" vertical="top"/>
    </xf>
    <xf numFmtId="0" fontId="2" fillId="0" borderId="0" xfId="0" applyFont="1" applyAlignment="1"/>
    <xf numFmtId="0" fontId="28"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wrapText="1"/>
    </xf>
    <xf numFmtId="10" fontId="17" fillId="0" borderId="0" xfId="0" applyNumberFormat="1" applyFont="1" applyAlignment="1">
      <alignment horizontal="left" vertical="top" wrapText="1"/>
    </xf>
    <xf numFmtId="0" fontId="2" fillId="0" borderId="0" xfId="0" applyFont="1" applyAlignment="1"/>
    <xf numFmtId="10" fontId="32" fillId="0" borderId="0" xfId="0" applyNumberFormat="1" applyFont="1" applyAlignment="1">
      <alignment horizontal="left" vertical="top" wrapText="1"/>
    </xf>
    <xf numFmtId="0" fontId="28" fillId="0" borderId="0" xfId="0" applyFont="1" applyAlignment="1">
      <alignment horizontal="left" vertical="top"/>
    </xf>
    <xf numFmtId="0" fontId="0" fillId="0" borderId="0" xfId="0" applyAlignment="1">
      <alignment horizontal="left" vertical="top"/>
    </xf>
  </cellXfs>
  <cellStyles count="29">
    <cellStyle name="_x000a_bidires=100_x000d_" xfId="13" xr:uid="{00000000-0005-0000-0000-000000000000}"/>
    <cellStyle name="_x000a_bidires=100_x000d_ 2" xfId="26" xr:uid="{00000000-0005-0000-0000-000001000000}"/>
    <cellStyle name="_x000a_bidires=100_x000d_ 3" xfId="24" xr:uid="{00000000-0005-0000-0000-000002000000}"/>
    <cellStyle name="_FEB,'11" xfId="1" xr:uid="{00000000-0005-0000-0000-000003000000}"/>
    <cellStyle name="_GP TEMP" xfId="2" xr:uid="{00000000-0005-0000-0000-000004000000}"/>
    <cellStyle name="_GP TEMP 2" xfId="17" xr:uid="{00000000-0005-0000-0000-000005000000}"/>
    <cellStyle name="_JAN,'11" xfId="3" xr:uid="{00000000-0005-0000-0000-000006000000}"/>
    <cellStyle name="Comma" xfId="4" builtinId="3"/>
    <cellStyle name="Comma  - Style1" xfId="5" xr:uid="{00000000-0005-0000-0000-000008000000}"/>
    <cellStyle name="Comma  - Style1 2" xfId="18" xr:uid="{00000000-0005-0000-0000-000009000000}"/>
    <cellStyle name="Curren - Style2" xfId="6" xr:uid="{00000000-0005-0000-0000-00000A000000}"/>
    <cellStyle name="Curren - Style2 2" xfId="19" xr:uid="{00000000-0005-0000-0000-00000B000000}"/>
    <cellStyle name="Hyperlink" xfId="7" builtinId="8"/>
    <cellStyle name="Hyperlink 2" xfId="20" xr:uid="{00000000-0005-0000-0000-00000D000000}"/>
    <cellStyle name="Normal" xfId="0" builtinId="0"/>
    <cellStyle name="Normal - Style3" xfId="8" xr:uid="{00000000-0005-0000-0000-00000F000000}"/>
    <cellStyle name="Normal - Style3 2" xfId="21" xr:uid="{00000000-0005-0000-0000-000010000000}"/>
    <cellStyle name="Normal 2" xfId="25" xr:uid="{00000000-0005-0000-0000-000011000000}"/>
    <cellStyle name="Normal 3" xfId="15" xr:uid="{00000000-0005-0000-0000-000012000000}"/>
    <cellStyle name="Normal 4" xfId="16" xr:uid="{00000000-0005-0000-0000-000013000000}"/>
    <cellStyle name="Normal 5" xfId="28" xr:uid="{00000000-0005-0000-0000-000014000000}"/>
    <cellStyle name="Normal 8" xfId="27" xr:uid="{00000000-0005-0000-0000-000015000000}"/>
    <cellStyle name="Normal_ESTIMATES&amp;PEs" xfId="9" xr:uid="{00000000-0005-0000-0000-000016000000}"/>
    <cellStyle name="Normal_SP500" xfId="10" xr:uid="{00000000-0005-0000-0000-000017000000}"/>
    <cellStyle name="Normal_SP500 WORKING" xfId="11" xr:uid="{00000000-0005-0000-0000-000018000000}"/>
    <cellStyle name="Percent 2" xfId="22" xr:uid="{00000000-0005-0000-0000-000019000000}"/>
    <cellStyle name="Style 1" xfId="14" xr:uid="{00000000-0005-0000-0000-00001A000000}"/>
    <cellStyle name="TextNormal" xfId="12" xr:uid="{00000000-0005-0000-0000-00001B000000}"/>
    <cellStyle name="TextNormal 2" xfId="23" xr:uid="{00000000-0005-0000-0000-00001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ward.silverblatt@spdji.com" TargetMode="External"/><Relationship Id="rId1" Type="http://schemas.openxmlformats.org/officeDocument/2006/relationships/hyperlink" Target="http://www.spdji.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oward.silverblatt@spdji.com" TargetMode="External"/><Relationship Id="rId1" Type="http://schemas.openxmlformats.org/officeDocument/2006/relationships/hyperlink" Target="http://www.spdji.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oward.silverblatt@spdji.com" TargetMode="External"/><Relationship Id="rId1" Type="http://schemas.openxmlformats.org/officeDocument/2006/relationships/hyperlink" Target="http://www.spdji.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oward.silverblatt@spdji.com" TargetMode="External"/><Relationship Id="rId1" Type="http://schemas.openxmlformats.org/officeDocument/2006/relationships/hyperlink" Target="http://www.spdji.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howard.silverblatt@spdji.com" TargetMode="External"/><Relationship Id="rId1" Type="http://schemas.openxmlformats.org/officeDocument/2006/relationships/hyperlink" Target="http://www.spdji.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howard.silverblatt@spdji.com" TargetMode="External"/><Relationship Id="rId1" Type="http://schemas.openxmlformats.org/officeDocument/2006/relationships/hyperlink" Target="http://www.spdji.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6DA0F-C1B1-4110-925D-8BD7EAE3213F}">
  <dimension ref="A1:EK212"/>
  <sheetViews>
    <sheetView tabSelected="1" workbookViewId="0">
      <selection activeCell="B1" sqref="B1"/>
    </sheetView>
  </sheetViews>
  <sheetFormatPr defaultColWidth="9.140625" defaultRowHeight="12.75" x14ac:dyDescent="0.2"/>
  <cols>
    <col min="1" max="1" width="32.7109375" style="100" customWidth="1"/>
    <col min="2" max="2" width="15.42578125" style="100" customWidth="1"/>
    <col min="3" max="3" width="24" style="100" customWidth="1"/>
    <col min="4" max="4" width="15.5703125" style="100" bestFit="1" customWidth="1"/>
    <col min="5" max="5" width="15.5703125" style="99" bestFit="1" customWidth="1"/>
    <col min="6" max="6" width="10.42578125" style="100" bestFit="1" customWidth="1"/>
    <col min="7" max="7" width="12.42578125" style="100" customWidth="1"/>
    <col min="8" max="8" width="11.28515625" style="100" bestFit="1" customWidth="1"/>
    <col min="9" max="9" width="10.7109375" style="100" customWidth="1"/>
    <col min="10" max="10" width="10.5703125" style="100" customWidth="1"/>
    <col min="11" max="11" width="10.42578125" style="100" customWidth="1"/>
    <col min="12" max="12" width="11.28515625" style="100" bestFit="1" customWidth="1"/>
    <col min="13" max="13" width="16.140625" style="100" customWidth="1"/>
    <col min="14" max="16" width="12.5703125" style="100" bestFit="1" customWidth="1"/>
    <col min="17" max="17" width="6.28515625" style="100" bestFit="1" customWidth="1"/>
    <col min="18" max="18" width="10.140625" style="100" bestFit="1" customWidth="1"/>
    <col min="19" max="19" width="11.7109375" style="100" customWidth="1"/>
    <col min="20" max="20" width="8.28515625" style="100" bestFit="1" customWidth="1"/>
    <col min="21" max="21" width="14.5703125" style="100" bestFit="1" customWidth="1"/>
    <col min="22" max="22" width="7.42578125" style="100" bestFit="1" customWidth="1"/>
    <col min="23" max="16384" width="9.140625" style="100"/>
  </cols>
  <sheetData>
    <row r="1" spans="1:26" ht="15.75" x14ac:dyDescent="0.25">
      <c r="A1" s="5" t="s">
        <v>558</v>
      </c>
      <c r="B1" s="215"/>
      <c r="C1" s="154">
        <f>D164</f>
        <v>44763</v>
      </c>
      <c r="D1" s="226"/>
      <c r="E1" s="153"/>
      <c r="F1" s="231"/>
      <c r="G1" s="236"/>
      <c r="H1" s="239"/>
      <c r="I1" s="236"/>
      <c r="J1" s="239"/>
      <c r="K1" s="240"/>
      <c r="L1" s="240"/>
      <c r="M1" s="238"/>
      <c r="N1" s="238"/>
      <c r="O1" s="244"/>
      <c r="P1" s="244"/>
      <c r="Q1" s="245"/>
      <c r="R1" s="244"/>
      <c r="S1" s="244"/>
      <c r="T1" s="244"/>
      <c r="U1" s="246"/>
      <c r="V1" s="134"/>
    </row>
    <row r="2" spans="1:26" ht="15.75" x14ac:dyDescent="0.25">
      <c r="A2" s="39" t="s">
        <v>580</v>
      </c>
      <c r="B2" s="98"/>
      <c r="C2" s="143"/>
      <c r="D2" s="47"/>
      <c r="E2" s="47"/>
      <c r="F2" s="232"/>
      <c r="G2" s="236"/>
      <c r="H2" s="265"/>
      <c r="I2" s="262"/>
      <c r="J2" s="262"/>
      <c r="K2" s="262"/>
      <c r="L2" s="262"/>
      <c r="M2" s="262"/>
      <c r="N2" s="262"/>
      <c r="O2" s="262"/>
      <c r="P2" s="262"/>
      <c r="Q2" s="203"/>
      <c r="R2" s="203"/>
      <c r="S2" s="203"/>
      <c r="T2" s="203"/>
      <c r="U2" s="203"/>
    </row>
    <row r="3" spans="1:26" ht="15.75" x14ac:dyDescent="0.25">
      <c r="A3" s="39" t="s">
        <v>1619</v>
      </c>
      <c r="B3" s="98"/>
      <c r="C3" s="98"/>
      <c r="D3" s="47"/>
      <c r="E3" s="47"/>
      <c r="F3" s="232"/>
      <c r="G3" s="236"/>
      <c r="H3" s="262"/>
      <c r="I3" s="262"/>
      <c r="J3" s="262"/>
      <c r="K3" s="262"/>
      <c r="L3" s="262"/>
      <c r="M3" s="262"/>
      <c r="N3" s="262"/>
      <c r="O3" s="262"/>
      <c r="P3" s="262"/>
      <c r="Q3" s="203"/>
      <c r="R3" s="203"/>
      <c r="S3" s="203"/>
      <c r="T3" s="203"/>
      <c r="U3" s="203"/>
    </row>
    <row r="4" spans="1:26" s="7" customFormat="1" ht="15.75" x14ac:dyDescent="0.25">
      <c r="A4" s="98"/>
      <c r="B4" s="126"/>
      <c r="C4" s="207" t="s">
        <v>591</v>
      </c>
      <c r="D4" s="126"/>
      <c r="E4" s="127" t="s">
        <v>559</v>
      </c>
      <c r="F4" s="232"/>
      <c r="G4" s="236"/>
      <c r="H4" s="257"/>
      <c r="I4" s="257"/>
      <c r="J4" s="257"/>
      <c r="K4" s="257"/>
      <c r="L4" s="257"/>
      <c r="M4" s="257"/>
      <c r="N4" s="257"/>
      <c r="O4" s="258"/>
      <c r="P4" s="266"/>
      <c r="Q4" s="203"/>
      <c r="R4" s="203"/>
      <c r="S4" s="203"/>
      <c r="T4" s="203"/>
      <c r="U4" s="203"/>
      <c r="V4" s="203"/>
      <c r="W4" s="203"/>
      <c r="X4" s="203"/>
      <c r="Y4" s="100"/>
      <c r="Z4" s="100"/>
    </row>
    <row r="5" spans="1:26" s="7" customFormat="1" ht="15.75" x14ac:dyDescent="0.25">
      <c r="A5" s="98"/>
      <c r="B5" s="126"/>
      <c r="C5" s="207"/>
      <c r="D5" s="126"/>
      <c r="E5" s="127"/>
      <c r="F5" s="232"/>
      <c r="G5" s="236"/>
      <c r="H5" s="259"/>
      <c r="I5" s="257"/>
      <c r="J5" s="257"/>
      <c r="K5" s="257"/>
      <c r="L5" s="257"/>
      <c r="M5" s="257"/>
      <c r="N5" s="257"/>
      <c r="O5" s="267"/>
      <c r="P5" s="267"/>
      <c r="Q5" s="241"/>
      <c r="R5" s="241"/>
      <c r="S5" s="241"/>
      <c r="T5" s="241"/>
      <c r="U5" s="241"/>
      <c r="V5" s="241"/>
      <c r="W5" s="241"/>
      <c r="X5" s="241"/>
    </row>
    <row r="6" spans="1:26" s="7" customFormat="1" ht="15.75" x14ac:dyDescent="0.25">
      <c r="A6" s="98"/>
      <c r="B6" s="126"/>
      <c r="C6" s="207"/>
      <c r="D6" s="126"/>
      <c r="E6" s="127"/>
      <c r="F6" s="146"/>
      <c r="G6" s="239"/>
      <c r="H6" s="263"/>
      <c r="I6" s="263"/>
      <c r="J6" s="263"/>
      <c r="K6" s="263"/>
      <c r="L6" s="263"/>
      <c r="M6" s="263"/>
      <c r="N6" s="263"/>
      <c r="O6" s="268"/>
      <c r="P6" s="268"/>
      <c r="Q6" s="241"/>
      <c r="R6" s="241"/>
      <c r="S6" s="241"/>
      <c r="T6" s="241"/>
      <c r="U6" s="241"/>
      <c r="V6" s="241"/>
      <c r="W6" s="241"/>
      <c r="X6" s="241"/>
    </row>
    <row r="7" spans="1:26" s="7" customFormat="1" ht="15.75" x14ac:dyDescent="0.25">
      <c r="A7" s="187" t="s">
        <v>726</v>
      </c>
      <c r="B7" s="196"/>
      <c r="C7" s="196"/>
      <c r="D7" s="191"/>
      <c r="E7" s="191"/>
      <c r="F7" s="146"/>
      <c r="G7" s="239"/>
      <c r="H7" s="255"/>
      <c r="I7" s="255"/>
      <c r="J7" s="255"/>
      <c r="K7" s="255"/>
      <c r="L7" s="255"/>
      <c r="M7" s="255"/>
      <c r="N7" s="255"/>
      <c r="O7" s="248"/>
      <c r="P7" s="241"/>
      <c r="Q7" s="241"/>
      <c r="R7" s="241"/>
      <c r="S7" s="241"/>
      <c r="T7" s="241"/>
      <c r="U7" s="241"/>
      <c r="V7" s="241"/>
      <c r="W7" s="241"/>
      <c r="X7" s="241"/>
      <c r="Y7" s="241"/>
    </row>
    <row r="8" spans="1:26" s="7" customFormat="1" ht="15.75" x14ac:dyDescent="0.25">
      <c r="A8" s="144" t="s">
        <v>727</v>
      </c>
      <c r="B8" s="196"/>
      <c r="C8" s="196"/>
      <c r="D8" s="191"/>
      <c r="E8" s="191"/>
      <c r="F8" s="146"/>
      <c r="G8" s="233"/>
      <c r="H8" s="255"/>
      <c r="I8" s="255"/>
      <c r="J8" s="255"/>
      <c r="K8" s="255"/>
      <c r="L8" s="255"/>
      <c r="M8" s="255"/>
      <c r="N8" s="255"/>
      <c r="O8" s="249"/>
      <c r="T8" s="241"/>
      <c r="U8" s="241"/>
      <c r="V8" s="241"/>
      <c r="W8" s="241"/>
      <c r="X8" s="241"/>
      <c r="Y8" s="241"/>
    </row>
    <row r="9" spans="1:26" s="7" customFormat="1" ht="15.75" x14ac:dyDescent="0.25">
      <c r="A9" s="187"/>
      <c r="B9" s="189" t="s">
        <v>728</v>
      </c>
      <c r="C9" s="189" t="s">
        <v>729</v>
      </c>
      <c r="D9" s="190" t="s">
        <v>730</v>
      </c>
      <c r="E9" s="190" t="s">
        <v>731</v>
      </c>
      <c r="F9" s="146"/>
      <c r="G9" s="146"/>
      <c r="H9" s="255"/>
      <c r="I9" s="255"/>
      <c r="J9" s="255"/>
      <c r="K9" s="255"/>
      <c r="L9" s="255"/>
      <c r="M9" s="255"/>
      <c r="N9" s="255"/>
      <c r="O9" s="249"/>
      <c r="T9" s="241"/>
      <c r="U9" s="241"/>
      <c r="V9" s="241"/>
      <c r="W9" s="241"/>
      <c r="X9" s="241"/>
    </row>
    <row r="10" spans="1:26" s="7" customFormat="1" ht="15.75" x14ac:dyDescent="0.25">
      <c r="A10" s="187"/>
      <c r="B10" s="189" t="s">
        <v>579</v>
      </c>
      <c r="C10" s="189" t="s">
        <v>579</v>
      </c>
      <c r="D10" s="190"/>
      <c r="E10" s="190"/>
      <c r="F10" s="146"/>
      <c r="G10" s="146"/>
      <c r="H10" s="147"/>
      <c r="I10" s="146"/>
      <c r="J10" s="148"/>
      <c r="K10" s="148"/>
      <c r="L10" s="148"/>
      <c r="M10" s="148"/>
      <c r="O10" s="249"/>
      <c r="T10" s="241"/>
      <c r="U10" s="241"/>
      <c r="V10" s="241"/>
      <c r="W10" s="241"/>
      <c r="X10" s="241"/>
    </row>
    <row r="11" spans="1:26" s="7" customFormat="1" ht="15.75" x14ac:dyDescent="0.25">
      <c r="A11" s="144">
        <v>2022</v>
      </c>
      <c r="B11" s="196">
        <v>8.9099999999999999E-2</v>
      </c>
      <c r="C11" s="196">
        <v>0.13189999999999999</v>
      </c>
      <c r="D11" s="191">
        <v>7</v>
      </c>
      <c r="E11" s="191">
        <v>0</v>
      </c>
      <c r="F11" s="146"/>
      <c r="G11" s="146"/>
      <c r="H11" s="253"/>
      <c r="I11" s="254"/>
      <c r="J11" s="254"/>
      <c r="K11" s="254"/>
      <c r="L11" s="254"/>
      <c r="M11" s="254"/>
      <c r="N11" s="254"/>
      <c r="O11" s="249"/>
      <c r="T11" s="241"/>
      <c r="U11" s="241"/>
      <c r="V11" s="241"/>
      <c r="W11" s="241"/>
      <c r="X11" s="241"/>
    </row>
    <row r="12" spans="1:26" s="7" customFormat="1" x14ac:dyDescent="0.2">
      <c r="A12" s="144">
        <v>2021</v>
      </c>
      <c r="B12" s="196">
        <v>8.3299999999999999E-2</v>
      </c>
      <c r="C12" s="196">
        <v>0.1176</v>
      </c>
      <c r="D12" s="191">
        <v>10</v>
      </c>
      <c r="E12" s="191">
        <v>1</v>
      </c>
      <c r="F12" s="146"/>
      <c r="G12" s="146"/>
      <c r="H12" s="254"/>
      <c r="I12" s="254"/>
      <c r="J12" s="254"/>
      <c r="K12" s="254"/>
      <c r="L12" s="254"/>
      <c r="M12" s="254"/>
      <c r="N12" s="254"/>
      <c r="O12" s="249"/>
    </row>
    <row r="13" spans="1:26" s="7" customFormat="1" x14ac:dyDescent="0.2">
      <c r="A13" s="144">
        <v>2020</v>
      </c>
      <c r="B13" s="196">
        <v>6.25E-2</v>
      </c>
      <c r="C13" s="196">
        <v>8.6300000000000002E-2</v>
      </c>
      <c r="D13" s="191">
        <v>6</v>
      </c>
      <c r="E13" s="191">
        <v>42</v>
      </c>
      <c r="F13" s="146"/>
      <c r="G13" s="146"/>
      <c r="H13" s="256"/>
      <c r="I13" s="256"/>
      <c r="J13" s="254"/>
      <c r="K13" s="254"/>
      <c r="L13" s="254"/>
      <c r="M13" s="254"/>
      <c r="N13" s="254"/>
    </row>
    <row r="14" spans="1:26" s="7" customFormat="1" x14ac:dyDescent="0.2">
      <c r="A14" s="144">
        <v>2019</v>
      </c>
      <c r="B14" s="196">
        <v>8.6499999999999994E-2</v>
      </c>
      <c r="C14" s="196">
        <v>9.8000000000000004E-2</v>
      </c>
      <c r="D14" s="191">
        <v>6</v>
      </c>
      <c r="E14" s="191">
        <v>0</v>
      </c>
      <c r="F14" s="146"/>
      <c r="G14" s="146"/>
      <c r="H14" s="254"/>
      <c r="I14" s="254"/>
      <c r="J14" s="254"/>
      <c r="K14" s="254"/>
      <c r="L14" s="254"/>
      <c r="M14" s="254"/>
      <c r="N14" s="254"/>
    </row>
    <row r="15" spans="1:26" s="7" customFormat="1" x14ac:dyDescent="0.2">
      <c r="A15" s="144">
        <v>2018</v>
      </c>
      <c r="B15" s="196">
        <v>0.10059999999999999</v>
      </c>
      <c r="C15" s="196">
        <v>0.1348</v>
      </c>
      <c r="D15" s="191">
        <v>8</v>
      </c>
      <c r="E15" s="191">
        <v>0</v>
      </c>
      <c r="F15" s="146"/>
      <c r="G15" s="146"/>
      <c r="H15" s="254"/>
      <c r="I15" s="254"/>
      <c r="J15" s="254"/>
      <c r="K15" s="254"/>
      <c r="L15" s="254"/>
      <c r="M15" s="254"/>
      <c r="N15" s="254"/>
    </row>
    <row r="16" spans="1:26" s="7" customFormat="1" x14ac:dyDescent="0.2">
      <c r="A16" s="144">
        <v>2017</v>
      </c>
      <c r="B16" s="196">
        <v>8.6999999999999994E-2</v>
      </c>
      <c r="C16" s="196">
        <v>0.11360000000000001</v>
      </c>
      <c r="D16" s="191">
        <v>4</v>
      </c>
      <c r="E16" s="191">
        <v>2</v>
      </c>
      <c r="F16" s="146"/>
      <c r="G16" s="146"/>
      <c r="H16" s="254"/>
      <c r="I16" s="254"/>
      <c r="J16" s="254"/>
      <c r="K16" s="254"/>
      <c r="L16" s="254"/>
      <c r="M16" s="254"/>
      <c r="N16" s="254"/>
    </row>
    <row r="17" spans="1:21" s="7" customFormat="1" x14ac:dyDescent="0.2">
      <c r="A17" s="144">
        <v>2016</v>
      </c>
      <c r="B17" s="196">
        <v>8.2000000000000003E-2</v>
      </c>
      <c r="C17" s="196">
        <v>0.1051</v>
      </c>
      <c r="D17" s="191">
        <v>2</v>
      </c>
      <c r="E17" s="191">
        <v>2</v>
      </c>
      <c r="F17" s="146"/>
      <c r="G17" s="146"/>
      <c r="H17" s="254"/>
      <c r="I17" s="254"/>
      <c r="J17" s="254"/>
      <c r="K17" s="254"/>
      <c r="L17" s="254"/>
      <c r="M17" s="254"/>
      <c r="N17" s="254"/>
    </row>
    <row r="18" spans="1:21" s="7" customFormat="1" x14ac:dyDescent="0.2">
      <c r="A18" s="144">
        <v>2015</v>
      </c>
      <c r="B18" s="196">
        <v>0.1</v>
      </c>
      <c r="C18" s="196">
        <v>0.1308</v>
      </c>
      <c r="D18" s="191">
        <v>3</v>
      </c>
      <c r="E18" s="191">
        <v>3</v>
      </c>
      <c r="F18" s="146"/>
      <c r="G18" s="146"/>
      <c r="H18" s="252"/>
      <c r="I18" s="252"/>
      <c r="J18" s="252"/>
      <c r="K18" s="252"/>
      <c r="L18" s="252"/>
      <c r="M18" s="252"/>
      <c r="N18" s="252"/>
    </row>
    <row r="19" spans="1:21" s="7" customFormat="1" ht="15.75" x14ac:dyDescent="0.2">
      <c r="A19" s="144">
        <v>2014</v>
      </c>
      <c r="B19" s="196">
        <v>0.1111</v>
      </c>
      <c r="C19" s="196">
        <v>0.17499999999999999</v>
      </c>
      <c r="D19" s="191">
        <v>8</v>
      </c>
      <c r="E19" s="191">
        <v>1</v>
      </c>
      <c r="F19" s="146"/>
      <c r="G19" s="146"/>
      <c r="H19" s="253"/>
      <c r="I19" s="252"/>
      <c r="J19" s="252"/>
      <c r="K19" s="252"/>
      <c r="L19" s="252"/>
      <c r="M19" s="252"/>
      <c r="N19" s="252"/>
    </row>
    <row r="20" spans="1:21" s="7" customFormat="1" x14ac:dyDescent="0.2">
      <c r="A20" s="144">
        <v>2013</v>
      </c>
      <c r="B20" s="196">
        <v>0.1176</v>
      </c>
      <c r="C20" s="196">
        <v>0.20380000000000001</v>
      </c>
      <c r="D20" s="191">
        <v>19</v>
      </c>
      <c r="E20" s="191">
        <v>0</v>
      </c>
      <c r="F20" s="146"/>
      <c r="G20" s="146"/>
      <c r="H20" s="252"/>
      <c r="I20" s="252"/>
      <c r="J20" s="252"/>
      <c r="K20" s="252"/>
      <c r="L20" s="252"/>
      <c r="M20" s="252"/>
      <c r="N20" s="252"/>
    </row>
    <row r="21" spans="1:21" s="7" customFormat="1" x14ac:dyDescent="0.2">
      <c r="A21" s="144">
        <v>2012</v>
      </c>
      <c r="B21" s="196">
        <v>0.125</v>
      </c>
      <c r="C21" s="196">
        <v>0.20200000000000001</v>
      </c>
      <c r="D21" s="191">
        <v>14</v>
      </c>
      <c r="E21" s="191">
        <v>1</v>
      </c>
      <c r="F21" s="146"/>
      <c r="G21" s="146"/>
      <c r="H21" s="252"/>
      <c r="I21" s="252"/>
      <c r="J21" s="252"/>
      <c r="K21" s="252"/>
      <c r="L21" s="252"/>
      <c r="M21" s="252"/>
      <c r="N21" s="252"/>
    </row>
    <row r="22" spans="1:21" s="7" customFormat="1" x14ac:dyDescent="0.2">
      <c r="A22" s="98"/>
      <c r="B22" s="126"/>
      <c r="C22" s="207"/>
      <c r="D22" s="126"/>
      <c r="E22" s="127"/>
      <c r="F22" s="128"/>
      <c r="G22" s="146"/>
      <c r="H22" s="250"/>
      <c r="I22" s="250"/>
      <c r="J22" s="250"/>
      <c r="K22" s="250"/>
      <c r="L22" s="250"/>
      <c r="M22" s="250"/>
      <c r="N22" s="250"/>
    </row>
    <row r="23" spans="1:21" s="7" customFormat="1" x14ac:dyDescent="0.2">
      <c r="A23" s="98"/>
      <c r="B23" s="126"/>
      <c r="C23" s="207"/>
      <c r="D23" s="126"/>
      <c r="E23" s="127"/>
      <c r="F23" s="128"/>
      <c r="K23" s="145"/>
      <c r="L23" s="145"/>
      <c r="M23" s="172"/>
      <c r="N23" s="146"/>
      <c r="O23" s="146"/>
      <c r="P23" s="147"/>
      <c r="Q23" s="146"/>
      <c r="R23" s="148"/>
      <c r="S23" s="148"/>
      <c r="T23" s="148"/>
      <c r="U23" s="148"/>
    </row>
    <row r="24" spans="1:21" s="7" customFormat="1" x14ac:dyDescent="0.2">
      <c r="A24" s="158" t="s">
        <v>137</v>
      </c>
      <c r="B24" s="162" t="s">
        <v>160</v>
      </c>
      <c r="C24" s="163" t="s">
        <v>623</v>
      </c>
      <c r="D24" s="164" t="s">
        <v>624</v>
      </c>
      <c r="E24" s="165"/>
      <c r="F24" s="162" t="s">
        <v>160</v>
      </c>
      <c r="G24" s="163" t="s">
        <v>623</v>
      </c>
      <c r="H24" s="164" t="s">
        <v>624</v>
      </c>
      <c r="I24" s="165"/>
      <c r="J24" s="162" t="s">
        <v>160</v>
      </c>
      <c r="K24" s="163" t="s">
        <v>623</v>
      </c>
      <c r="L24" s="164" t="s">
        <v>624</v>
      </c>
      <c r="M24" s="172"/>
      <c r="N24" s="162" t="s">
        <v>160</v>
      </c>
      <c r="O24" s="163" t="s">
        <v>623</v>
      </c>
      <c r="P24" s="164" t="s">
        <v>624</v>
      </c>
      <c r="Q24" s="146"/>
      <c r="R24" s="148"/>
      <c r="S24" s="148"/>
      <c r="T24" s="148"/>
      <c r="U24" s="148"/>
    </row>
    <row r="25" spans="1:21" s="7" customFormat="1" x14ac:dyDescent="0.2">
      <c r="A25" s="159"/>
      <c r="B25" s="166" t="s">
        <v>107</v>
      </c>
      <c r="C25" s="167" t="s">
        <v>107</v>
      </c>
      <c r="D25" s="168" t="s">
        <v>107</v>
      </c>
      <c r="E25" s="165"/>
      <c r="F25" s="166" t="s">
        <v>156</v>
      </c>
      <c r="G25" s="167" t="s">
        <v>156</v>
      </c>
      <c r="H25" s="168" t="s">
        <v>156</v>
      </c>
      <c r="I25" s="165"/>
      <c r="J25" s="166" t="s">
        <v>482</v>
      </c>
      <c r="K25" s="167" t="s">
        <v>482</v>
      </c>
      <c r="L25" s="168" t="s">
        <v>482</v>
      </c>
      <c r="M25" s="172"/>
      <c r="N25" s="166" t="s">
        <v>645</v>
      </c>
      <c r="O25" s="167" t="s">
        <v>645</v>
      </c>
      <c r="P25" s="168" t="s">
        <v>645</v>
      </c>
      <c r="Q25" s="146"/>
      <c r="R25" s="148"/>
      <c r="S25" s="148"/>
      <c r="T25" s="148"/>
      <c r="U25" s="148"/>
    </row>
    <row r="26" spans="1:21" s="7" customFormat="1" x14ac:dyDescent="0.2">
      <c r="A26" s="161" t="s">
        <v>866</v>
      </c>
      <c r="B26" s="169">
        <v>26</v>
      </c>
      <c r="C26" s="170">
        <v>5</v>
      </c>
      <c r="D26" s="171">
        <v>17</v>
      </c>
      <c r="E26" s="172"/>
      <c r="F26" s="173">
        <v>9.0285947053387432E-3</v>
      </c>
      <c r="G26" s="175">
        <v>8.5476364517941949E-3</v>
      </c>
      <c r="H26" s="174">
        <v>1.3509761191417455E-2</v>
      </c>
      <c r="I26" s="172"/>
      <c r="J26" s="169">
        <v>13</v>
      </c>
      <c r="K26" s="170">
        <v>5</v>
      </c>
      <c r="L26" s="171">
        <v>5</v>
      </c>
      <c r="M26" s="172"/>
      <c r="N26" s="173">
        <v>3.8601498790757437E-2</v>
      </c>
      <c r="O26" s="175">
        <v>1.281415302183922E-2</v>
      </c>
      <c r="P26" s="174">
        <v>3.7017026825798834E-2</v>
      </c>
      <c r="Q26" s="146"/>
      <c r="R26" s="148"/>
      <c r="S26" s="148"/>
      <c r="T26" s="148"/>
      <c r="U26" s="148"/>
    </row>
    <row r="27" spans="1:21" s="7" customFormat="1" x14ac:dyDescent="0.2">
      <c r="A27" s="161" t="s">
        <v>146</v>
      </c>
      <c r="B27" s="169">
        <v>58</v>
      </c>
      <c r="C27" s="170">
        <v>63</v>
      </c>
      <c r="D27" s="171">
        <v>90</v>
      </c>
      <c r="E27" s="172"/>
      <c r="F27" s="173">
        <v>8.6446533288552889E-3</v>
      </c>
      <c r="G27" s="175">
        <v>1.3794520960553116E-2</v>
      </c>
      <c r="H27" s="174">
        <v>1.1733192199567824E-2</v>
      </c>
      <c r="I27" s="172"/>
      <c r="J27" s="169">
        <v>36</v>
      </c>
      <c r="K27" s="170">
        <v>37</v>
      </c>
      <c r="L27" s="171">
        <v>38</v>
      </c>
      <c r="M27" s="172"/>
      <c r="N27" s="173">
        <v>2.0881520688331438E-2</v>
      </c>
      <c r="O27" s="175">
        <v>2.2661717803670343E-2</v>
      </c>
      <c r="P27" s="174">
        <v>2.6207199800209299E-2</v>
      </c>
      <c r="Q27" s="146"/>
      <c r="R27" s="148"/>
      <c r="S27" s="148"/>
      <c r="T27" s="148"/>
      <c r="U27" s="148"/>
    </row>
    <row r="28" spans="1:21" s="7" customFormat="1" x14ac:dyDescent="0.2">
      <c r="A28" s="161" t="s">
        <v>143</v>
      </c>
      <c r="B28" s="169">
        <v>33</v>
      </c>
      <c r="C28" s="170">
        <v>19</v>
      </c>
      <c r="D28" s="171">
        <v>29</v>
      </c>
      <c r="E28" s="172"/>
      <c r="F28" s="173">
        <v>2.6330875710921256E-2</v>
      </c>
      <c r="G28" s="175">
        <v>8.0571599365018773E-3</v>
      </c>
      <c r="H28" s="174">
        <v>1.7096676363145696E-2</v>
      </c>
      <c r="I28" s="172"/>
      <c r="J28" s="169">
        <v>32</v>
      </c>
      <c r="K28" s="170">
        <v>8</v>
      </c>
      <c r="L28" s="171">
        <v>17</v>
      </c>
      <c r="M28" s="172"/>
      <c r="N28" s="173">
        <v>2.6759895867402021E-2</v>
      </c>
      <c r="O28" s="175">
        <v>2.0972337194075919E-2</v>
      </c>
      <c r="P28" s="174">
        <v>3.2139418163370348E-2</v>
      </c>
      <c r="Q28" s="146"/>
      <c r="R28" s="148"/>
      <c r="S28" s="148"/>
      <c r="T28" s="148"/>
      <c r="U28" s="148"/>
    </row>
    <row r="29" spans="1:21" s="7" customFormat="1" x14ac:dyDescent="0.2">
      <c r="A29" s="161" t="s">
        <v>197</v>
      </c>
      <c r="B29" s="169">
        <v>21</v>
      </c>
      <c r="C29" s="170">
        <v>14</v>
      </c>
      <c r="D29" s="171">
        <v>27</v>
      </c>
      <c r="E29" s="172"/>
      <c r="F29" s="173">
        <v>3.7992357162428179E-2</v>
      </c>
      <c r="G29" s="175">
        <v>2.1468374844125598E-2</v>
      </c>
      <c r="H29" s="174">
        <v>1.0617853004205395E-2</v>
      </c>
      <c r="I29" s="172"/>
      <c r="J29" s="169">
        <v>21</v>
      </c>
      <c r="K29" s="170">
        <v>11</v>
      </c>
      <c r="L29" s="171">
        <v>8</v>
      </c>
      <c r="M29" s="172"/>
      <c r="N29" s="173">
        <v>3.7992357162428179E-2</v>
      </c>
      <c r="O29" s="175">
        <v>2.7288795365438684E-2</v>
      </c>
      <c r="P29" s="174">
        <v>2.0485814964645004E-2</v>
      </c>
      <c r="Q29" s="146"/>
      <c r="R29" s="148"/>
      <c r="S29" s="148"/>
      <c r="T29" s="148"/>
      <c r="U29" s="148"/>
    </row>
    <row r="30" spans="1:21" s="7" customFormat="1" ht="15.75" x14ac:dyDescent="0.25">
      <c r="A30" s="161" t="s">
        <v>142</v>
      </c>
      <c r="B30" s="169">
        <v>66</v>
      </c>
      <c r="C30" s="170">
        <v>60</v>
      </c>
      <c r="D30" s="171">
        <v>108</v>
      </c>
      <c r="E30" s="172"/>
      <c r="F30" s="173">
        <v>2.2043382408539869E-2</v>
      </c>
      <c r="G30" s="175">
        <v>2.5248382651703462E-2</v>
      </c>
      <c r="H30" s="174">
        <v>2.978148788582495E-2</v>
      </c>
      <c r="I30" s="172"/>
      <c r="J30" s="169">
        <v>64</v>
      </c>
      <c r="K30" s="170">
        <v>57</v>
      </c>
      <c r="L30" s="171">
        <v>84</v>
      </c>
      <c r="M30" s="172"/>
      <c r="N30" s="173">
        <v>2.5949724049970094E-2</v>
      </c>
      <c r="O30" s="175">
        <v>2.6797186681344485E-2</v>
      </c>
      <c r="P30" s="174">
        <v>3.6377703776007145E-2</v>
      </c>
      <c r="Q30" s="146"/>
      <c r="R30" s="148"/>
      <c r="S30" s="148"/>
      <c r="T30" s="203"/>
      <c r="U30" s="148"/>
    </row>
    <row r="31" spans="1:21" s="7" customFormat="1" ht="15.75" x14ac:dyDescent="0.25">
      <c r="A31" s="161" t="s">
        <v>141</v>
      </c>
      <c r="B31" s="169">
        <v>64</v>
      </c>
      <c r="C31" s="170">
        <v>41</v>
      </c>
      <c r="D31" s="171">
        <v>82</v>
      </c>
      <c r="E31" s="172"/>
      <c r="F31" s="173">
        <v>1.6484665588435803E-2</v>
      </c>
      <c r="G31" s="175">
        <v>1.6764425159392273E-3</v>
      </c>
      <c r="H31" s="174">
        <v>1.2123933181150894E-3</v>
      </c>
      <c r="I31" s="172"/>
      <c r="J31" s="169">
        <v>40</v>
      </c>
      <c r="K31" s="170">
        <v>6</v>
      </c>
      <c r="L31" s="171">
        <v>9</v>
      </c>
      <c r="M31" s="172"/>
      <c r="N31" s="173">
        <v>1.9762807965281626E-2</v>
      </c>
      <c r="O31" s="175">
        <v>1.116225447175245E-2</v>
      </c>
      <c r="P31" s="174">
        <v>7.6565306899978409E-3</v>
      </c>
      <c r="Q31" s="146"/>
      <c r="R31" s="148"/>
      <c r="S31" s="148"/>
      <c r="T31" s="241"/>
      <c r="U31" s="148"/>
    </row>
    <row r="32" spans="1:21" s="7" customFormat="1" ht="15.75" x14ac:dyDescent="0.25">
      <c r="A32" s="161" t="s">
        <v>140</v>
      </c>
      <c r="B32" s="169">
        <v>71</v>
      </c>
      <c r="C32" s="170">
        <v>69</v>
      </c>
      <c r="D32" s="171">
        <v>88</v>
      </c>
      <c r="E32" s="172"/>
      <c r="F32" s="173">
        <v>1.8069760960776747E-2</v>
      </c>
      <c r="G32" s="175">
        <v>1.0294692190154029E-2</v>
      </c>
      <c r="H32" s="174">
        <v>9.585736347387035E-3</v>
      </c>
      <c r="I32" s="172"/>
      <c r="J32" s="169">
        <v>61</v>
      </c>
      <c r="K32" s="170">
        <v>45</v>
      </c>
      <c r="L32" s="171">
        <v>56</v>
      </c>
      <c r="M32" s="172"/>
      <c r="N32" s="173">
        <v>2.0040549579126009E-2</v>
      </c>
      <c r="O32" s="175">
        <v>1.526777988410255E-2</v>
      </c>
      <c r="P32" s="174">
        <v>1.381979814247495E-2</v>
      </c>
      <c r="T32" s="241"/>
    </row>
    <row r="33" spans="1:26" s="7" customFormat="1" x14ac:dyDescent="0.2">
      <c r="A33" s="161" t="s">
        <v>198</v>
      </c>
      <c r="B33" s="169">
        <v>76</v>
      </c>
      <c r="C33" s="170">
        <v>51</v>
      </c>
      <c r="D33" s="171">
        <v>69</v>
      </c>
      <c r="E33" s="172"/>
      <c r="F33" s="173">
        <v>9.9400690658693128E-3</v>
      </c>
      <c r="G33" s="175">
        <v>5.4548922743553998E-3</v>
      </c>
      <c r="H33" s="174">
        <v>2.7909314794996001E-3</v>
      </c>
      <c r="I33" s="172"/>
      <c r="J33" s="169">
        <v>44</v>
      </c>
      <c r="K33" s="170">
        <v>19</v>
      </c>
      <c r="L33" s="171">
        <v>16</v>
      </c>
      <c r="M33" s="172"/>
      <c r="N33" s="173">
        <v>1.159459819150015E-2</v>
      </c>
      <c r="O33" s="175">
        <v>1.5316300807832554E-2</v>
      </c>
      <c r="P33" s="174">
        <v>1.2638555129287337E-2</v>
      </c>
    </row>
    <row r="34" spans="1:26" s="7" customFormat="1" x14ac:dyDescent="0.2">
      <c r="A34" s="161" t="s">
        <v>147</v>
      </c>
      <c r="B34" s="169">
        <v>28</v>
      </c>
      <c r="C34" s="170">
        <v>26</v>
      </c>
      <c r="D34" s="171">
        <v>34</v>
      </c>
      <c r="E34" s="172"/>
      <c r="F34" s="173">
        <v>2.1833290167786224E-2</v>
      </c>
      <c r="G34" s="175">
        <v>1.6401142578375022E-2</v>
      </c>
      <c r="H34" s="174">
        <v>1.2291240512930591E-2</v>
      </c>
      <c r="I34" s="172"/>
      <c r="J34" s="169">
        <v>28</v>
      </c>
      <c r="K34" s="170">
        <v>24</v>
      </c>
      <c r="L34" s="171">
        <v>25</v>
      </c>
      <c r="M34" s="172"/>
      <c r="N34" s="173">
        <v>2.1833290167786224E-2</v>
      </c>
      <c r="O34" s="175">
        <v>1.7731668615974625E-2</v>
      </c>
      <c r="P34" s="174">
        <v>1.8372714349135424E-2</v>
      </c>
    </row>
    <row r="35" spans="1:26" s="7" customFormat="1" x14ac:dyDescent="0.2">
      <c r="A35" s="161" t="s">
        <v>795</v>
      </c>
      <c r="B35" s="169">
        <v>31</v>
      </c>
      <c r="C35" s="170">
        <v>34</v>
      </c>
      <c r="D35" s="171">
        <v>49</v>
      </c>
      <c r="E35" s="172"/>
      <c r="F35" s="173">
        <v>2.9936072355614088E-2</v>
      </c>
      <c r="G35" s="175">
        <v>4.0699674082818049E-2</v>
      </c>
      <c r="H35" s="174">
        <v>3.9374081603261786E-2</v>
      </c>
      <c r="I35" s="172"/>
      <c r="J35" s="169">
        <v>30</v>
      </c>
      <c r="K35" s="170">
        <v>33</v>
      </c>
      <c r="L35" s="171">
        <v>41</v>
      </c>
      <c r="M35" s="172"/>
      <c r="N35" s="173">
        <v>3.0790005165543879E-2</v>
      </c>
      <c r="O35" s="175">
        <v>4.2729832157262254E-2</v>
      </c>
      <c r="P35" s="174">
        <v>4.6028844241565073E-2</v>
      </c>
    </row>
    <row r="36" spans="1:26" s="7" customFormat="1" x14ac:dyDescent="0.2">
      <c r="A36" s="161" t="s">
        <v>145</v>
      </c>
      <c r="B36" s="169">
        <v>29</v>
      </c>
      <c r="C36" s="170">
        <v>16</v>
      </c>
      <c r="D36" s="171">
        <v>8</v>
      </c>
      <c r="E36" s="172"/>
      <c r="F36" s="173">
        <v>3.1152863192261168E-2</v>
      </c>
      <c r="G36" s="175">
        <v>3.1947495262733619E-2</v>
      </c>
      <c r="H36" s="174">
        <v>2.7266350508546939E-2</v>
      </c>
      <c r="I36" s="172"/>
      <c r="J36" s="169">
        <v>29</v>
      </c>
      <c r="K36" s="170">
        <v>16</v>
      </c>
      <c r="L36" s="171">
        <v>8</v>
      </c>
      <c r="M36" s="172"/>
      <c r="N36" s="173">
        <v>3.1152863192261168E-2</v>
      </c>
      <c r="O36" s="175">
        <v>3.1947495262733619E-2</v>
      </c>
      <c r="P36" s="174">
        <v>2.7266350508546939E-2</v>
      </c>
    </row>
    <row r="37" spans="1:26" s="48" customFormat="1" x14ac:dyDescent="0.2">
      <c r="A37" s="161" t="s">
        <v>625</v>
      </c>
      <c r="B37" s="169">
        <v>503</v>
      </c>
      <c r="C37" s="170">
        <v>401</v>
      </c>
      <c r="D37" s="171">
        <v>601</v>
      </c>
      <c r="E37" s="172"/>
      <c r="F37" s="173">
        <v>1.6317621734822554E-2</v>
      </c>
      <c r="G37" s="175">
        <v>1.5904618147810117E-2</v>
      </c>
      <c r="H37" s="174">
        <v>1.4917232923017795E-2</v>
      </c>
      <c r="I37" s="172"/>
      <c r="J37" s="169">
        <v>398</v>
      </c>
      <c r="K37" s="170">
        <v>261</v>
      </c>
      <c r="L37" s="171">
        <v>307</v>
      </c>
      <c r="M37" s="172"/>
      <c r="N37" s="173">
        <v>2.1017543397037548E-2</v>
      </c>
      <c r="O37" s="175">
        <v>2.4158402698664275E-2</v>
      </c>
      <c r="P37" s="174">
        <v>2.7147426091420155E-2</v>
      </c>
      <c r="Q37" s="7"/>
      <c r="R37" s="7"/>
      <c r="S37" s="7"/>
      <c r="T37" s="7"/>
      <c r="U37" s="7"/>
      <c r="V37" s="7"/>
      <c r="W37" s="7"/>
      <c r="X37" s="7"/>
      <c r="Y37" s="7"/>
      <c r="Z37" s="7"/>
    </row>
    <row r="38" spans="1:26" x14ac:dyDescent="0.2">
      <c r="A38" s="217"/>
      <c r="B38" s="169"/>
      <c r="C38" s="170"/>
      <c r="D38" s="171"/>
      <c r="E38" s="172"/>
      <c r="F38" s="173"/>
      <c r="G38" s="173"/>
      <c r="H38" s="174"/>
      <c r="I38" s="172"/>
      <c r="J38" s="169"/>
      <c r="K38" s="170"/>
      <c r="L38" s="171"/>
      <c r="N38" s="173"/>
      <c r="O38" s="175"/>
      <c r="P38" s="174"/>
      <c r="Q38" s="48"/>
      <c r="R38" s="48"/>
      <c r="S38" s="48"/>
      <c r="T38" s="48"/>
      <c r="U38" s="48"/>
      <c r="V38" s="48"/>
      <c r="W38" s="48"/>
      <c r="X38" s="48"/>
      <c r="Y38" s="48"/>
      <c r="Z38" s="48"/>
    </row>
    <row r="39" spans="1:26" x14ac:dyDescent="0.2">
      <c r="A39" s="160"/>
      <c r="B39" s="156"/>
      <c r="C39" s="157"/>
      <c r="D39" s="156"/>
      <c r="E39" s="157"/>
      <c r="F39" s="128"/>
      <c r="G39" s="7"/>
      <c r="H39" s="7"/>
      <c r="I39" s="7"/>
      <c r="J39" s="7"/>
      <c r="K39" s="145"/>
      <c r="L39" s="145"/>
      <c r="N39" s="146"/>
      <c r="O39" s="146"/>
      <c r="P39" s="147"/>
    </row>
    <row r="40" spans="1:26" x14ac:dyDescent="0.2">
      <c r="A40" s="5"/>
      <c r="B40" s="108" t="s">
        <v>138</v>
      </c>
      <c r="C40" s="12" t="s">
        <v>404</v>
      </c>
      <c r="D40" s="12" t="s">
        <v>195</v>
      </c>
      <c r="E40" s="108" t="s">
        <v>196</v>
      </c>
      <c r="F40" s="7"/>
      <c r="G40" s="48"/>
      <c r="K40" s="7"/>
      <c r="L40" s="7"/>
      <c r="N40" s="7"/>
      <c r="O40" s="7"/>
      <c r="P40" s="7"/>
    </row>
    <row r="41" spans="1:26" x14ac:dyDescent="0.2">
      <c r="A41" s="5" t="s">
        <v>1109</v>
      </c>
      <c r="B41" s="69">
        <v>17</v>
      </c>
      <c r="C41" s="69">
        <v>0</v>
      </c>
      <c r="D41" s="69">
        <v>0</v>
      </c>
      <c r="E41" s="69">
        <v>0</v>
      </c>
      <c r="F41" s="7"/>
      <c r="G41" s="48"/>
      <c r="K41" s="7"/>
      <c r="L41" s="7"/>
      <c r="N41" s="7"/>
      <c r="O41" s="7"/>
      <c r="P41" s="7"/>
    </row>
    <row r="42" spans="1:26" x14ac:dyDescent="0.2">
      <c r="A42" s="5" t="s">
        <v>1582</v>
      </c>
      <c r="B42" s="69">
        <v>32</v>
      </c>
      <c r="C42" s="69">
        <v>2</v>
      </c>
      <c r="D42" s="69">
        <v>0</v>
      </c>
      <c r="E42" s="69">
        <v>0</v>
      </c>
      <c r="F42" s="7"/>
      <c r="G42" s="48"/>
      <c r="K42" s="7"/>
      <c r="L42" s="7"/>
      <c r="N42" s="7"/>
      <c r="O42" s="7"/>
      <c r="P42" s="7"/>
    </row>
    <row r="43" spans="1:26" x14ac:dyDescent="0.2">
      <c r="A43" s="5" t="s">
        <v>1583</v>
      </c>
      <c r="B43" s="69">
        <v>15</v>
      </c>
      <c r="C43" s="69">
        <v>1</v>
      </c>
      <c r="D43" s="69">
        <v>2</v>
      </c>
      <c r="E43" s="69">
        <v>1</v>
      </c>
      <c r="F43" s="7"/>
      <c r="G43" s="48"/>
      <c r="K43" s="7"/>
      <c r="L43" s="7"/>
      <c r="N43" s="7"/>
      <c r="O43" s="7"/>
      <c r="P43" s="7"/>
    </row>
    <row r="44" spans="1:26" x14ac:dyDescent="0.2">
      <c r="A44" s="5" t="s">
        <v>1584</v>
      </c>
      <c r="B44" s="69">
        <v>41</v>
      </c>
      <c r="C44" s="69">
        <v>1</v>
      </c>
      <c r="D44" s="69">
        <v>1</v>
      </c>
      <c r="E44" s="69">
        <v>0</v>
      </c>
      <c r="F44" s="7"/>
      <c r="G44" s="48"/>
      <c r="K44" s="7"/>
      <c r="L44" s="7"/>
      <c r="N44" s="7"/>
      <c r="O44" s="7"/>
      <c r="P44" s="7"/>
    </row>
    <row r="45" spans="1:26" x14ac:dyDescent="0.2">
      <c r="A45" s="5" t="s">
        <v>1585</v>
      </c>
      <c r="B45" s="69">
        <v>42</v>
      </c>
      <c r="C45" s="69">
        <v>1</v>
      </c>
      <c r="D45" s="69">
        <v>0</v>
      </c>
      <c r="E45" s="69">
        <v>0</v>
      </c>
      <c r="F45" s="7"/>
      <c r="G45" s="48"/>
      <c r="K45" s="7"/>
      <c r="L45" s="7"/>
      <c r="N45" s="7"/>
      <c r="O45" s="7"/>
      <c r="P45" s="7"/>
    </row>
    <row r="46" spans="1:26" x14ac:dyDescent="0.2">
      <c r="A46" s="5" t="s">
        <v>1586</v>
      </c>
      <c r="B46" s="69">
        <v>47</v>
      </c>
      <c r="C46" s="69">
        <v>3</v>
      </c>
      <c r="D46" s="69">
        <v>0</v>
      </c>
      <c r="E46" s="69" t="s">
        <v>247</v>
      </c>
      <c r="F46" s="7"/>
      <c r="G46" s="48"/>
      <c r="K46" s="7"/>
      <c r="L46" s="7"/>
      <c r="N46" s="7"/>
      <c r="O46" s="7"/>
      <c r="P46" s="7"/>
    </row>
    <row r="47" spans="1:26" x14ac:dyDescent="0.2">
      <c r="A47" s="5" t="s">
        <v>1587</v>
      </c>
      <c r="B47" s="69">
        <v>31</v>
      </c>
      <c r="C47" s="69">
        <v>0</v>
      </c>
      <c r="D47" s="69">
        <v>0</v>
      </c>
      <c r="E47" s="69">
        <v>0</v>
      </c>
      <c r="F47" s="48"/>
      <c r="H47" s="48"/>
      <c r="I47" s="48"/>
      <c r="J47" s="48"/>
      <c r="K47" s="48"/>
      <c r="L47" s="48"/>
      <c r="N47" s="48"/>
      <c r="O47" s="48"/>
      <c r="P47" s="48"/>
    </row>
    <row r="48" spans="1:26" x14ac:dyDescent="0.2">
      <c r="A48" s="5" t="s">
        <v>1588</v>
      </c>
      <c r="B48" s="69" t="s">
        <v>1589</v>
      </c>
      <c r="C48" s="69">
        <v>4</v>
      </c>
      <c r="D48" s="69">
        <v>6</v>
      </c>
      <c r="E48" s="69" t="s">
        <v>210</v>
      </c>
    </row>
    <row r="49" spans="1:26" s="7" customFormat="1" x14ac:dyDescent="0.2">
      <c r="A49" s="142"/>
      <c r="B49" s="106"/>
      <c r="C49" s="106"/>
      <c r="D49" s="106"/>
      <c r="E49" s="106"/>
      <c r="F49" s="100"/>
      <c r="G49" s="100"/>
      <c r="H49" s="100"/>
      <c r="I49" s="100"/>
      <c r="J49" s="100"/>
      <c r="K49" s="100"/>
      <c r="L49" s="100"/>
      <c r="M49" s="145"/>
      <c r="N49" s="100"/>
      <c r="O49" s="100"/>
      <c r="P49" s="100"/>
      <c r="Q49" s="100"/>
      <c r="R49" s="100"/>
      <c r="S49" s="100"/>
      <c r="T49" s="100"/>
      <c r="U49" s="100"/>
      <c r="V49" s="100"/>
      <c r="W49" s="100"/>
      <c r="X49" s="100"/>
      <c r="Y49" s="100"/>
      <c r="Z49" s="100"/>
    </row>
    <row r="50" spans="1:26" s="7" customFormat="1" x14ac:dyDescent="0.2">
      <c r="A50" s="116"/>
      <c r="B50" s="117" t="s">
        <v>194</v>
      </c>
      <c r="C50" s="117" t="s">
        <v>437</v>
      </c>
      <c r="D50" s="117" t="s">
        <v>438</v>
      </c>
      <c r="E50" s="117" t="s">
        <v>439</v>
      </c>
      <c r="F50" s="129"/>
      <c r="G50" s="100"/>
      <c r="L50" s="145"/>
      <c r="M50" s="145"/>
      <c r="N50" s="145"/>
      <c r="O50" s="146"/>
      <c r="P50" s="146"/>
      <c r="Q50" s="147"/>
      <c r="R50" s="146"/>
      <c r="S50" s="148"/>
      <c r="T50" s="148"/>
      <c r="U50" s="148"/>
      <c r="V50" s="148"/>
    </row>
    <row r="51" spans="1:26" s="7" customFormat="1" x14ac:dyDescent="0.2">
      <c r="A51" s="114" t="s">
        <v>1574</v>
      </c>
      <c r="B51" s="120">
        <v>255</v>
      </c>
      <c r="C51" s="121">
        <v>20.25</v>
      </c>
      <c r="D51" s="120">
        <v>243</v>
      </c>
      <c r="E51" s="120">
        <v>12</v>
      </c>
      <c r="F51" s="120"/>
      <c r="G51" s="121"/>
      <c r="H51" s="120"/>
      <c r="I51" s="120"/>
      <c r="L51" s="145"/>
      <c r="M51" s="145"/>
      <c r="N51" s="145"/>
      <c r="O51" s="146"/>
      <c r="P51" s="146"/>
      <c r="Q51" s="147"/>
      <c r="R51" s="146"/>
      <c r="S51" s="148"/>
      <c r="T51" s="148"/>
      <c r="U51" s="148"/>
      <c r="V51" s="148"/>
    </row>
    <row r="52" spans="1:26" s="7" customFormat="1" x14ac:dyDescent="0.2">
      <c r="A52" s="114" t="s">
        <v>1575</v>
      </c>
      <c r="B52" s="120">
        <v>242</v>
      </c>
      <c r="C52" s="121">
        <v>16.285714285714285</v>
      </c>
      <c r="D52" s="120">
        <v>228</v>
      </c>
      <c r="E52" s="120">
        <v>14</v>
      </c>
      <c r="F52" s="120"/>
      <c r="G52" s="121"/>
      <c r="H52" s="120"/>
      <c r="I52" s="120"/>
      <c r="L52" s="145"/>
      <c r="M52" s="145"/>
      <c r="N52" s="145"/>
      <c r="O52" s="146"/>
      <c r="P52" s="146"/>
      <c r="Q52" s="147"/>
      <c r="R52" s="146"/>
      <c r="S52" s="148"/>
      <c r="T52" s="148"/>
      <c r="U52" s="148"/>
      <c r="V52" s="148"/>
    </row>
    <row r="53" spans="1:26" s="7" customFormat="1" x14ac:dyDescent="0.2">
      <c r="A53" s="114" t="s">
        <v>1576</v>
      </c>
      <c r="B53" s="120">
        <v>237</v>
      </c>
      <c r="C53" s="121">
        <v>58.25</v>
      </c>
      <c r="D53" s="120">
        <v>233</v>
      </c>
      <c r="E53" s="120">
        <v>4</v>
      </c>
      <c r="F53" s="120"/>
      <c r="G53" s="121"/>
      <c r="H53" s="120"/>
      <c r="I53" s="120"/>
      <c r="L53" s="145"/>
      <c r="M53" s="145"/>
      <c r="N53" s="145"/>
      <c r="O53" s="146"/>
      <c r="P53" s="146"/>
      <c r="Q53" s="147"/>
      <c r="R53" s="146"/>
      <c r="S53" s="148"/>
      <c r="T53" s="148"/>
      <c r="U53" s="148"/>
      <c r="V53" s="148"/>
    </row>
    <row r="54" spans="1:26" s="7" customFormat="1" x14ac:dyDescent="0.2">
      <c r="A54" s="114" t="s">
        <v>1577</v>
      </c>
      <c r="B54" s="120">
        <v>260</v>
      </c>
      <c r="C54" s="121">
        <v>259</v>
      </c>
      <c r="D54" s="120">
        <v>259</v>
      </c>
      <c r="E54" s="120">
        <v>1</v>
      </c>
      <c r="F54" s="120"/>
      <c r="G54" s="121"/>
      <c r="H54" s="120"/>
      <c r="I54" s="120"/>
      <c r="L54" s="145"/>
      <c r="M54" s="145"/>
      <c r="N54" s="145"/>
      <c r="O54" s="146"/>
      <c r="P54" s="146"/>
      <c r="Q54" s="147"/>
      <c r="R54" s="146"/>
      <c r="S54" s="148"/>
      <c r="T54" s="148"/>
      <c r="U54" s="148"/>
      <c r="V54" s="148"/>
    </row>
    <row r="55" spans="1:26" s="7" customFormat="1" x14ac:dyDescent="0.2">
      <c r="A55" s="114" t="s">
        <v>1578</v>
      </c>
      <c r="B55" s="120">
        <v>243</v>
      </c>
      <c r="C55" s="121">
        <v>39.5</v>
      </c>
      <c r="D55" s="120">
        <v>237</v>
      </c>
      <c r="E55" s="120">
        <v>6</v>
      </c>
      <c r="F55" s="120"/>
      <c r="G55" s="121"/>
      <c r="H55" s="120"/>
      <c r="I55" s="120"/>
      <c r="L55" s="145"/>
      <c r="M55" s="145"/>
      <c r="N55" s="145"/>
      <c r="O55" s="146"/>
      <c r="P55" s="146"/>
      <c r="Q55" s="147"/>
      <c r="R55" s="146"/>
      <c r="S55" s="148"/>
      <c r="T55" s="148"/>
      <c r="U55" s="148"/>
      <c r="V55" s="148"/>
    </row>
    <row r="56" spans="1:26" s="7" customFormat="1" x14ac:dyDescent="0.2">
      <c r="A56" s="114" t="s">
        <v>1579</v>
      </c>
      <c r="B56" s="120">
        <v>245</v>
      </c>
      <c r="C56" s="121">
        <v>2.7692307692307692</v>
      </c>
      <c r="D56" s="120">
        <v>180</v>
      </c>
      <c r="E56" s="120">
        <v>65</v>
      </c>
      <c r="F56" s="120"/>
      <c r="G56" s="121"/>
      <c r="H56" s="120"/>
      <c r="I56" s="120"/>
      <c r="L56" s="145"/>
      <c r="M56" s="145"/>
      <c r="N56" s="145"/>
      <c r="O56" s="146"/>
      <c r="P56" s="146"/>
      <c r="Q56" s="147"/>
      <c r="R56" s="146"/>
      <c r="S56" s="148"/>
      <c r="T56" s="148"/>
      <c r="U56" s="148"/>
      <c r="V56" s="148"/>
    </row>
    <row r="57" spans="1:26" s="7" customFormat="1" x14ac:dyDescent="0.2">
      <c r="A57" s="114" t="s">
        <v>1580</v>
      </c>
      <c r="B57" s="120">
        <v>230</v>
      </c>
      <c r="C57" s="121">
        <v>75.666666666666671</v>
      </c>
      <c r="D57" s="120">
        <v>227</v>
      </c>
      <c r="E57" s="120">
        <v>3</v>
      </c>
      <c r="F57" s="120"/>
      <c r="G57" s="121"/>
      <c r="H57" s="120"/>
      <c r="I57" s="120"/>
      <c r="K57" s="145"/>
      <c r="L57" s="145"/>
      <c r="M57" s="145"/>
      <c r="N57" s="146"/>
      <c r="O57" s="146"/>
      <c r="P57" s="147"/>
      <c r="Q57" s="147"/>
      <c r="R57" s="146"/>
      <c r="S57" s="148"/>
      <c r="T57" s="148"/>
      <c r="U57" s="148"/>
      <c r="V57" s="148"/>
    </row>
    <row r="58" spans="1:26" s="7" customFormat="1" x14ac:dyDescent="0.2">
      <c r="A58" s="114" t="s">
        <v>1117</v>
      </c>
      <c r="B58" s="120">
        <v>229</v>
      </c>
      <c r="C58" s="121">
        <v>44.8</v>
      </c>
      <c r="D58" s="120">
        <v>224</v>
      </c>
      <c r="E58" s="120">
        <v>5</v>
      </c>
      <c r="F58" s="120"/>
      <c r="G58" s="121"/>
      <c r="H58" s="120"/>
      <c r="I58" s="120"/>
      <c r="K58" s="145"/>
      <c r="L58" s="145"/>
      <c r="M58" s="145"/>
      <c r="N58" s="146"/>
      <c r="O58" s="146"/>
      <c r="P58" s="147"/>
      <c r="Q58" s="146"/>
      <c r="R58" s="148"/>
      <c r="S58" s="148"/>
      <c r="T58" s="148"/>
      <c r="U58" s="148"/>
    </row>
    <row r="59" spans="1:26" s="7" customFormat="1" x14ac:dyDescent="0.2">
      <c r="A59" s="114"/>
      <c r="B59" s="115"/>
      <c r="C59" s="113"/>
      <c r="D59" s="115"/>
      <c r="E59" s="115"/>
      <c r="F59" s="115"/>
      <c r="K59" s="145"/>
      <c r="L59" s="145"/>
      <c r="M59" s="145"/>
      <c r="N59" s="146"/>
      <c r="O59" s="146"/>
      <c r="P59" s="147"/>
      <c r="Q59" s="146"/>
      <c r="R59" s="148"/>
      <c r="S59" s="148"/>
      <c r="T59" s="148"/>
      <c r="U59" s="148"/>
    </row>
    <row r="60" spans="1:26" s="7" customFormat="1" x14ac:dyDescent="0.2">
      <c r="A60" s="116" t="s">
        <v>440</v>
      </c>
      <c r="B60" s="117" t="s">
        <v>441</v>
      </c>
      <c r="C60" s="117" t="s">
        <v>171</v>
      </c>
      <c r="D60" s="117" t="s">
        <v>438</v>
      </c>
      <c r="E60" s="117" t="s">
        <v>439</v>
      </c>
      <c r="F60" s="117"/>
      <c r="K60" s="145"/>
      <c r="L60" s="145"/>
      <c r="M60" s="145"/>
      <c r="N60" s="146"/>
      <c r="O60" s="146"/>
      <c r="P60" s="147"/>
      <c r="Q60" s="146"/>
      <c r="R60" s="148"/>
      <c r="S60" s="148"/>
      <c r="T60" s="148"/>
      <c r="U60" s="148"/>
    </row>
    <row r="61" spans="1:26" s="7" customFormat="1" x14ac:dyDescent="0.2">
      <c r="A61" s="114" t="s">
        <v>1574</v>
      </c>
      <c r="B61" s="119">
        <v>32393.08</v>
      </c>
      <c r="C61" s="119">
        <v>22066.660000000003</v>
      </c>
      <c r="D61" s="119">
        <v>27229.870000000003</v>
      </c>
      <c r="E61" s="119">
        <v>-5163.2099999999991</v>
      </c>
      <c r="F61" s="119"/>
      <c r="G61" s="119"/>
      <c r="H61" s="119"/>
      <c r="I61" s="119"/>
      <c r="K61" s="145"/>
      <c r="L61" s="145"/>
      <c r="M61" s="145"/>
      <c r="N61" s="146"/>
      <c r="O61" s="146"/>
      <c r="P61" s="147"/>
      <c r="Q61" s="146"/>
      <c r="R61" s="148"/>
      <c r="S61" s="148"/>
      <c r="T61" s="148"/>
      <c r="U61" s="148"/>
    </row>
    <row r="62" spans="1:26" s="7" customFormat="1" x14ac:dyDescent="0.2">
      <c r="A62" s="114" t="s">
        <v>1575</v>
      </c>
      <c r="B62" s="119">
        <v>25646.54</v>
      </c>
      <c r="C62" s="119">
        <v>15570.839999999998</v>
      </c>
      <c r="D62" s="119">
        <v>20608.689999999999</v>
      </c>
      <c r="E62" s="119">
        <v>-5037.8500000000004</v>
      </c>
      <c r="F62" s="119"/>
      <c r="G62" s="119"/>
      <c r="H62" s="119"/>
      <c r="I62" s="119"/>
      <c r="K62" s="145"/>
      <c r="L62" s="145"/>
      <c r="M62" s="145"/>
      <c r="N62" s="146"/>
      <c r="O62" s="146"/>
      <c r="P62" s="147"/>
      <c r="Q62" s="146"/>
      <c r="R62" s="148"/>
      <c r="S62" s="148"/>
      <c r="T62" s="148"/>
      <c r="U62" s="148"/>
    </row>
    <row r="63" spans="1:26" s="7" customFormat="1" x14ac:dyDescent="0.2">
      <c r="A63" s="114" t="s">
        <v>1576</v>
      </c>
      <c r="B63" s="119">
        <v>25704.58</v>
      </c>
      <c r="C63" s="119">
        <v>24355.22</v>
      </c>
      <c r="D63" s="119">
        <v>25029.9</v>
      </c>
      <c r="E63" s="119">
        <v>-674.68</v>
      </c>
      <c r="F63" s="119"/>
      <c r="G63" s="119"/>
      <c r="H63" s="119"/>
      <c r="I63" s="119"/>
      <c r="K63" s="145"/>
      <c r="L63" s="145"/>
      <c r="M63" s="145"/>
      <c r="N63" s="146"/>
      <c r="O63" s="146"/>
      <c r="P63" s="147"/>
      <c r="Q63" s="146"/>
      <c r="R63" s="148"/>
      <c r="S63" s="148"/>
      <c r="T63" s="148"/>
      <c r="U63" s="148"/>
    </row>
    <row r="64" spans="1:26" s="7" customFormat="1" x14ac:dyDescent="0.2">
      <c r="A64" s="114" t="s">
        <v>1577</v>
      </c>
      <c r="B64" s="119">
        <v>35553.949999999997</v>
      </c>
      <c r="C64" s="119">
        <v>35354.53</v>
      </c>
      <c r="D64" s="119">
        <v>35454.239999999998</v>
      </c>
      <c r="E64" s="119">
        <v>-99.71</v>
      </c>
      <c r="F64" s="119"/>
      <c r="G64" s="119"/>
      <c r="H64" s="119"/>
      <c r="I64" s="119"/>
      <c r="K64" s="145"/>
      <c r="L64" s="145"/>
      <c r="M64" s="145"/>
      <c r="N64" s="146"/>
      <c r="O64" s="146"/>
      <c r="P64" s="147"/>
      <c r="Q64" s="146"/>
      <c r="R64" s="148"/>
      <c r="S64" s="148"/>
      <c r="T64" s="148"/>
      <c r="U64" s="148"/>
    </row>
    <row r="65" spans="1:26" x14ac:dyDescent="0.2">
      <c r="A65" s="114" t="s">
        <v>1578</v>
      </c>
      <c r="B65" s="119">
        <v>34808.75</v>
      </c>
      <c r="C65" s="119">
        <v>24723.93</v>
      </c>
      <c r="D65" s="119">
        <v>29766.34</v>
      </c>
      <c r="E65" s="119">
        <v>-5042.41</v>
      </c>
      <c r="F65" s="119"/>
      <c r="G65" s="119"/>
      <c r="H65" s="119"/>
      <c r="I65" s="119"/>
      <c r="J65" s="7"/>
      <c r="K65" s="145"/>
      <c r="M65" s="145"/>
      <c r="N65" s="146"/>
      <c r="O65" s="146"/>
      <c r="Q65" s="146"/>
      <c r="R65" s="148"/>
      <c r="S65" s="148"/>
      <c r="T65" s="148"/>
      <c r="U65" s="148"/>
      <c r="V65" s="7"/>
      <c r="W65" s="7"/>
      <c r="X65" s="7"/>
      <c r="Y65" s="7"/>
      <c r="Z65" s="7"/>
    </row>
    <row r="66" spans="1:26" x14ac:dyDescent="0.2">
      <c r="A66" s="114" t="s">
        <v>1581</v>
      </c>
      <c r="B66" s="119">
        <v>66032.39</v>
      </c>
      <c r="C66" s="119">
        <v>-34940.569999999992</v>
      </c>
      <c r="D66" s="119">
        <v>15545.91</v>
      </c>
      <c r="E66" s="119">
        <v>-50486.479999999996</v>
      </c>
      <c r="F66" s="119"/>
      <c r="G66" s="119"/>
      <c r="H66" s="119"/>
      <c r="I66" s="119"/>
      <c r="J66" s="7"/>
      <c r="K66" s="145"/>
      <c r="M66" s="145"/>
      <c r="N66" s="146"/>
      <c r="O66" s="146"/>
    </row>
    <row r="67" spans="1:26" x14ac:dyDescent="0.2">
      <c r="A67" s="114" t="s">
        <v>1580</v>
      </c>
      <c r="B67" s="119">
        <v>35315.9</v>
      </c>
      <c r="C67" s="119">
        <v>33866.26</v>
      </c>
      <c r="D67" s="119">
        <v>34591.08</v>
      </c>
      <c r="E67" s="119">
        <v>-724.81999999999994</v>
      </c>
      <c r="F67" s="119"/>
      <c r="G67" s="119"/>
      <c r="H67" s="119"/>
      <c r="I67" s="119"/>
      <c r="J67" s="7"/>
      <c r="K67" s="145"/>
      <c r="M67" s="145"/>
      <c r="N67" s="146"/>
      <c r="O67" s="146"/>
    </row>
    <row r="68" spans="1:26" x14ac:dyDescent="0.2">
      <c r="A68" s="114" t="s">
        <v>1117</v>
      </c>
      <c r="B68" s="119">
        <v>45376.770000000004</v>
      </c>
      <c r="C68" s="119">
        <v>26678.25</v>
      </c>
      <c r="D68" s="119">
        <v>36027.51</v>
      </c>
      <c r="E68" s="119">
        <v>-9349.26</v>
      </c>
      <c r="F68" s="119"/>
      <c r="G68" s="119"/>
      <c r="H68" s="119"/>
      <c r="I68" s="119"/>
      <c r="J68" s="7"/>
      <c r="K68" s="145"/>
      <c r="M68" s="145"/>
      <c r="N68" s="146"/>
      <c r="O68" s="146"/>
    </row>
    <row r="69" spans="1:26" x14ac:dyDescent="0.2">
      <c r="A69" s="116" t="s">
        <v>860</v>
      </c>
      <c r="B69" s="184"/>
      <c r="C69" s="184"/>
      <c r="D69" s="184"/>
      <c r="E69" s="184"/>
      <c r="F69" s="129"/>
      <c r="H69" s="7"/>
      <c r="I69" s="7"/>
      <c r="J69" s="7"/>
      <c r="K69" s="7"/>
      <c r="L69" s="145"/>
      <c r="N69" s="145"/>
      <c r="O69" s="146"/>
      <c r="P69" s="146"/>
    </row>
    <row r="70" spans="1:26" x14ac:dyDescent="0.2">
      <c r="A70" s="208"/>
      <c r="B70" s="184"/>
      <c r="C70" s="184"/>
      <c r="D70" s="184"/>
      <c r="E70" s="184"/>
      <c r="F70" s="129"/>
      <c r="H70" s="7"/>
      <c r="I70" s="7"/>
      <c r="J70" s="7"/>
      <c r="K70" s="7"/>
      <c r="L70" s="145"/>
      <c r="N70" s="145"/>
      <c r="O70" s="146"/>
      <c r="P70" s="146"/>
    </row>
    <row r="71" spans="1:26" x14ac:dyDescent="0.2">
      <c r="A71" s="208"/>
      <c r="B71" s="184"/>
      <c r="C71" s="184"/>
      <c r="D71" s="184"/>
      <c r="E71" s="184"/>
      <c r="F71" s="129"/>
      <c r="H71" s="7"/>
      <c r="I71" s="7"/>
      <c r="J71" s="7"/>
      <c r="K71" s="7"/>
      <c r="L71" s="145"/>
      <c r="N71" s="145"/>
      <c r="O71" s="146"/>
      <c r="P71" s="146"/>
    </row>
    <row r="72" spans="1:26" x14ac:dyDescent="0.2">
      <c r="A72" s="208"/>
      <c r="B72" s="184"/>
      <c r="C72" s="184"/>
      <c r="D72" s="184"/>
      <c r="E72" s="184"/>
      <c r="F72" s="129"/>
      <c r="H72" s="7"/>
      <c r="I72" s="7"/>
      <c r="J72" s="7"/>
      <c r="K72" s="7"/>
      <c r="L72" s="145"/>
      <c r="N72" s="145"/>
      <c r="O72" s="146"/>
      <c r="P72" s="146"/>
    </row>
    <row r="73" spans="1:26" x14ac:dyDescent="0.2">
      <c r="A73" s="208"/>
      <c r="B73" s="192" t="s">
        <v>138</v>
      </c>
      <c r="C73" s="192" t="s">
        <v>404</v>
      </c>
      <c r="D73" s="192" t="s">
        <v>195</v>
      </c>
      <c r="E73" s="192" t="s">
        <v>196</v>
      </c>
      <c r="F73" s="129"/>
      <c r="H73" s="7"/>
      <c r="I73" s="7"/>
      <c r="J73" s="7"/>
      <c r="K73" s="7"/>
      <c r="L73" s="145"/>
      <c r="N73" s="145"/>
      <c r="O73" s="146"/>
      <c r="P73" s="146"/>
    </row>
    <row r="74" spans="1:26" x14ac:dyDescent="0.2">
      <c r="A74" s="198" t="s">
        <v>1106</v>
      </c>
      <c r="B74" s="184">
        <v>219</v>
      </c>
      <c r="C74" s="184">
        <v>5</v>
      </c>
      <c r="D74" s="184">
        <v>5</v>
      </c>
      <c r="E74" s="184">
        <v>0</v>
      </c>
      <c r="F74" s="129"/>
      <c r="H74" s="7"/>
      <c r="I74" s="7"/>
      <c r="J74" s="7"/>
      <c r="K74" s="7"/>
      <c r="L74" s="145"/>
      <c r="N74" s="145"/>
      <c r="O74" s="146"/>
      <c r="P74" s="146"/>
    </row>
    <row r="75" spans="1:26" x14ac:dyDescent="0.2">
      <c r="A75" s="198">
        <v>2021</v>
      </c>
      <c r="B75" s="184">
        <v>353</v>
      </c>
      <c r="C75" s="184">
        <v>19</v>
      </c>
      <c r="D75" s="184">
        <v>4</v>
      </c>
      <c r="E75" s="184">
        <v>1</v>
      </c>
      <c r="F75" s="129"/>
      <c r="H75" s="7"/>
      <c r="I75" s="7"/>
      <c r="J75" s="7"/>
      <c r="K75" s="7"/>
      <c r="L75" s="145"/>
      <c r="N75" s="145"/>
      <c r="O75" s="146"/>
      <c r="P75" s="146"/>
    </row>
    <row r="76" spans="1:26" x14ac:dyDescent="0.2">
      <c r="A76" s="198">
        <v>2020</v>
      </c>
      <c r="B76" s="184">
        <v>287</v>
      </c>
      <c r="C76" s="184">
        <v>11</v>
      </c>
      <c r="D76" s="184">
        <v>27</v>
      </c>
      <c r="E76" s="184">
        <v>42</v>
      </c>
      <c r="F76" s="129"/>
      <c r="H76" s="7"/>
      <c r="I76" s="7"/>
      <c r="J76" s="7"/>
      <c r="K76" s="7"/>
      <c r="L76" s="145"/>
      <c r="N76" s="145"/>
      <c r="O76" s="146"/>
      <c r="P76" s="146"/>
    </row>
    <row r="77" spans="1:26" x14ac:dyDescent="0.2">
      <c r="A77" s="198">
        <v>2019</v>
      </c>
      <c r="B77" s="184">
        <v>355</v>
      </c>
      <c r="C77" s="184">
        <v>6</v>
      </c>
      <c r="D77" s="184">
        <v>7</v>
      </c>
      <c r="E77" s="184">
        <v>0</v>
      </c>
      <c r="F77" s="129"/>
      <c r="H77" s="7"/>
      <c r="I77" s="7"/>
      <c r="J77" s="7"/>
      <c r="K77" s="7"/>
      <c r="L77" s="145"/>
      <c r="N77" s="145"/>
      <c r="O77" s="146"/>
      <c r="P77" s="146"/>
    </row>
    <row r="78" spans="1:26" x14ac:dyDescent="0.2">
      <c r="A78" s="198">
        <v>2018</v>
      </c>
      <c r="B78" s="184">
        <v>374</v>
      </c>
      <c r="C78" s="184">
        <v>6</v>
      </c>
      <c r="D78" s="184">
        <v>3</v>
      </c>
      <c r="E78" s="184">
        <v>0</v>
      </c>
      <c r="F78" s="129"/>
      <c r="H78" s="7"/>
      <c r="I78" s="7"/>
      <c r="J78" s="7"/>
      <c r="K78" s="7"/>
      <c r="L78" s="145"/>
      <c r="N78" s="145"/>
      <c r="O78" s="146"/>
      <c r="P78" s="146"/>
    </row>
    <row r="79" spans="1:26" x14ac:dyDescent="0.2">
      <c r="A79" s="198">
        <v>2017</v>
      </c>
      <c r="B79" s="184">
        <v>351</v>
      </c>
      <c r="C79" s="184">
        <v>5</v>
      </c>
      <c r="D79" s="184">
        <v>9</v>
      </c>
      <c r="E79" s="184">
        <v>2</v>
      </c>
      <c r="F79" s="129"/>
      <c r="H79" s="7"/>
      <c r="I79" s="7"/>
      <c r="J79" s="7"/>
      <c r="K79" s="7"/>
      <c r="L79" s="145"/>
      <c r="N79" s="145"/>
      <c r="O79" s="146"/>
      <c r="P79" s="146"/>
    </row>
    <row r="80" spans="1:26" x14ac:dyDescent="0.2">
      <c r="A80" s="5">
        <v>2016</v>
      </c>
      <c r="B80" s="68" t="s">
        <v>732</v>
      </c>
      <c r="C80" s="69">
        <v>7</v>
      </c>
      <c r="D80" s="69">
        <v>19</v>
      </c>
      <c r="E80" s="68" t="s">
        <v>611</v>
      </c>
      <c r="F80" s="129"/>
      <c r="H80" s="7"/>
      <c r="I80" s="7"/>
      <c r="J80" s="7"/>
      <c r="K80" s="7"/>
      <c r="L80" s="145"/>
      <c r="N80" s="145"/>
      <c r="O80" s="146"/>
      <c r="P80" s="146"/>
    </row>
    <row r="81" spans="1:26" x14ac:dyDescent="0.2">
      <c r="A81" s="5">
        <v>2015</v>
      </c>
      <c r="B81" s="68" t="s">
        <v>732</v>
      </c>
      <c r="C81" s="69">
        <v>7</v>
      </c>
      <c r="D81" s="69">
        <v>16</v>
      </c>
      <c r="E81" s="68" t="s">
        <v>722</v>
      </c>
    </row>
    <row r="82" spans="1:26" x14ac:dyDescent="0.2">
      <c r="A82" s="142" t="s">
        <v>639</v>
      </c>
      <c r="B82" s="69">
        <v>375</v>
      </c>
      <c r="C82" s="69">
        <v>8</v>
      </c>
      <c r="D82" s="69">
        <v>8</v>
      </c>
      <c r="E82" s="69">
        <v>0</v>
      </c>
    </row>
    <row r="83" spans="1:26" x14ac:dyDescent="0.2">
      <c r="A83" s="142">
        <v>2013</v>
      </c>
      <c r="B83" s="69">
        <v>366</v>
      </c>
      <c r="C83" s="69">
        <v>15</v>
      </c>
      <c r="D83" s="69">
        <v>12</v>
      </c>
      <c r="E83" s="69">
        <v>0</v>
      </c>
    </row>
    <row r="84" spans="1:26" x14ac:dyDescent="0.2">
      <c r="A84" s="142" t="s">
        <v>570</v>
      </c>
      <c r="B84" s="69">
        <v>333</v>
      </c>
      <c r="C84" s="69">
        <v>15</v>
      </c>
      <c r="D84" s="69">
        <v>11</v>
      </c>
      <c r="E84" s="69">
        <v>1</v>
      </c>
    </row>
    <row r="85" spans="1:26" x14ac:dyDescent="0.2">
      <c r="A85" s="142" t="s">
        <v>542</v>
      </c>
      <c r="B85" s="69">
        <v>320</v>
      </c>
      <c r="C85" s="69">
        <v>22</v>
      </c>
      <c r="D85" s="69">
        <v>5</v>
      </c>
      <c r="E85" s="69" t="s">
        <v>247</v>
      </c>
    </row>
    <row r="86" spans="1:26" x14ac:dyDescent="0.2">
      <c r="A86" s="142" t="s">
        <v>469</v>
      </c>
      <c r="B86" s="69">
        <v>243</v>
      </c>
      <c r="C86" s="69">
        <v>13</v>
      </c>
      <c r="D86" s="69">
        <v>4</v>
      </c>
      <c r="E86" s="69">
        <v>1</v>
      </c>
    </row>
    <row r="87" spans="1:26" s="7" customFormat="1" x14ac:dyDescent="0.2">
      <c r="A87" s="142" t="s">
        <v>433</v>
      </c>
      <c r="B87" s="69">
        <v>151</v>
      </c>
      <c r="C87" s="69">
        <v>6</v>
      </c>
      <c r="D87" s="69">
        <v>68</v>
      </c>
      <c r="E87" s="69">
        <v>10</v>
      </c>
      <c r="F87" s="100"/>
      <c r="G87" s="100"/>
      <c r="H87" s="100"/>
      <c r="I87" s="100"/>
      <c r="J87" s="100"/>
      <c r="K87" s="100"/>
      <c r="L87" s="100"/>
      <c r="M87" s="145"/>
      <c r="N87" s="100"/>
      <c r="O87" s="100"/>
      <c r="P87" s="100"/>
      <c r="Q87" s="100"/>
      <c r="R87" s="100"/>
      <c r="S87" s="100"/>
      <c r="T87" s="100"/>
      <c r="U87" s="100"/>
      <c r="V87" s="100"/>
      <c r="W87" s="100"/>
      <c r="X87" s="100"/>
      <c r="Y87" s="100"/>
      <c r="Z87" s="100"/>
    </row>
    <row r="88" spans="1:26" s="7" customFormat="1" x14ac:dyDescent="0.2">
      <c r="A88" s="142" t="s">
        <v>394</v>
      </c>
      <c r="B88" s="68" t="s">
        <v>636</v>
      </c>
      <c r="C88" s="69">
        <v>5</v>
      </c>
      <c r="D88" s="69">
        <v>40</v>
      </c>
      <c r="E88" s="68" t="s">
        <v>614</v>
      </c>
      <c r="F88" s="100"/>
      <c r="G88" s="100"/>
      <c r="H88" s="100"/>
      <c r="I88" s="100"/>
      <c r="J88" s="100"/>
      <c r="K88" s="100"/>
      <c r="L88" s="100"/>
      <c r="M88" s="145"/>
      <c r="N88" s="100"/>
      <c r="O88" s="100"/>
      <c r="P88" s="100"/>
      <c r="Q88" s="147"/>
      <c r="R88" s="146"/>
      <c r="S88" s="148"/>
      <c r="T88" s="148"/>
      <c r="U88" s="148"/>
      <c r="V88" s="148"/>
    </row>
    <row r="89" spans="1:26" s="7" customFormat="1" x14ac:dyDescent="0.2">
      <c r="A89" s="142" t="s">
        <v>364</v>
      </c>
      <c r="B89" s="106">
        <v>287</v>
      </c>
      <c r="C89" s="106">
        <v>11</v>
      </c>
      <c r="D89" s="106">
        <v>8</v>
      </c>
      <c r="E89" s="106">
        <v>4</v>
      </c>
      <c r="F89" s="100"/>
      <c r="G89" s="100"/>
      <c r="H89" s="100"/>
      <c r="I89" s="100"/>
      <c r="J89" s="100"/>
      <c r="K89" s="100"/>
      <c r="L89" s="100"/>
      <c r="M89" s="145"/>
      <c r="N89" s="100"/>
      <c r="O89" s="100"/>
      <c r="P89" s="100"/>
      <c r="Q89" s="147"/>
      <c r="R89" s="146"/>
      <c r="S89" s="148"/>
      <c r="T89" s="148"/>
      <c r="U89" s="148"/>
      <c r="V89" s="148"/>
    </row>
    <row r="90" spans="1:26" s="7" customFormat="1" x14ac:dyDescent="0.2">
      <c r="A90" s="142" t="s">
        <v>333</v>
      </c>
      <c r="B90" s="106">
        <v>299</v>
      </c>
      <c r="C90" s="106">
        <v>6</v>
      </c>
      <c r="D90" s="106">
        <v>7</v>
      </c>
      <c r="E90" s="106">
        <v>3</v>
      </c>
      <c r="F90" s="100"/>
      <c r="G90" s="100"/>
      <c r="H90" s="100"/>
      <c r="I90" s="100"/>
      <c r="J90" s="100"/>
      <c r="K90" s="100"/>
      <c r="L90" s="100"/>
      <c r="M90" s="145"/>
      <c r="N90" s="100"/>
      <c r="O90" s="100"/>
      <c r="P90" s="100"/>
      <c r="Q90" s="147"/>
      <c r="R90" s="146"/>
      <c r="S90" s="148"/>
      <c r="T90" s="148"/>
      <c r="U90" s="148"/>
      <c r="V90" s="148"/>
    </row>
    <row r="91" spans="1:26" s="7" customFormat="1" x14ac:dyDescent="0.2">
      <c r="A91" s="142" t="s">
        <v>303</v>
      </c>
      <c r="B91" s="106" t="s">
        <v>637</v>
      </c>
      <c r="C91" s="106">
        <v>10</v>
      </c>
      <c r="D91" s="106">
        <v>9</v>
      </c>
      <c r="E91" s="106" t="s">
        <v>611</v>
      </c>
      <c r="F91" s="100"/>
      <c r="G91" s="100"/>
      <c r="H91" s="100"/>
      <c r="I91" s="100"/>
      <c r="J91" s="100"/>
      <c r="K91" s="100"/>
      <c r="L91" s="100"/>
      <c r="M91" s="145"/>
      <c r="N91" s="100"/>
      <c r="O91" s="100"/>
      <c r="P91" s="100"/>
      <c r="Q91" s="147"/>
      <c r="R91" s="146"/>
      <c r="S91" s="148"/>
      <c r="T91" s="148"/>
      <c r="U91" s="148"/>
      <c r="V91" s="148"/>
    </row>
    <row r="92" spans="1:26" s="7" customFormat="1" x14ac:dyDescent="0.2">
      <c r="A92" s="142" t="s">
        <v>242</v>
      </c>
      <c r="B92" s="106">
        <v>272</v>
      </c>
      <c r="C92" s="106">
        <v>10</v>
      </c>
      <c r="D92" s="106">
        <v>3</v>
      </c>
      <c r="E92" s="106">
        <v>2</v>
      </c>
      <c r="F92" s="100"/>
      <c r="G92" s="100"/>
      <c r="H92" s="100"/>
      <c r="I92" s="100"/>
      <c r="J92" s="100"/>
      <c r="K92" s="100"/>
      <c r="L92" s="100"/>
      <c r="M92" s="145"/>
      <c r="N92" s="100"/>
      <c r="O92" s="100"/>
      <c r="P92" s="100"/>
      <c r="Q92" s="147"/>
      <c r="R92" s="146"/>
      <c r="S92" s="148"/>
      <c r="T92" s="148"/>
      <c r="U92" s="148"/>
      <c r="V92" s="148"/>
    </row>
    <row r="93" spans="1:26" s="7" customFormat="1" x14ac:dyDescent="0.2">
      <c r="A93" s="5"/>
      <c r="B93" s="47"/>
      <c r="C93" s="47"/>
      <c r="D93" s="47"/>
      <c r="E93" s="68"/>
      <c r="F93" s="100"/>
      <c r="G93" s="100"/>
      <c r="H93" s="100"/>
      <c r="I93" s="100"/>
      <c r="J93" s="100"/>
      <c r="K93" s="100"/>
      <c r="L93" s="100"/>
      <c r="M93" s="145"/>
      <c r="N93" s="100"/>
      <c r="O93" s="100"/>
      <c r="P93" s="100"/>
      <c r="Q93" s="147"/>
      <c r="R93" s="146"/>
      <c r="S93" s="148"/>
      <c r="T93" s="148"/>
      <c r="U93" s="148"/>
      <c r="V93" s="148"/>
    </row>
    <row r="94" spans="1:26" s="7" customFormat="1" x14ac:dyDescent="0.2">
      <c r="A94" s="5"/>
      <c r="B94" s="68"/>
      <c r="C94" s="69"/>
      <c r="D94" s="69"/>
      <c r="E94" s="68"/>
      <c r="F94" s="100"/>
      <c r="G94" s="100"/>
      <c r="H94" s="100"/>
      <c r="I94" s="100"/>
      <c r="J94" s="100"/>
      <c r="K94" s="100"/>
      <c r="L94" s="100"/>
      <c r="M94" s="145"/>
      <c r="N94" s="100"/>
      <c r="O94" s="100"/>
      <c r="P94" s="100"/>
      <c r="Q94" s="147"/>
      <c r="R94" s="146"/>
      <c r="S94" s="148"/>
      <c r="T94" s="148"/>
      <c r="U94" s="148"/>
      <c r="V94" s="148"/>
    </row>
    <row r="95" spans="1:26" s="7" customFormat="1" x14ac:dyDescent="0.2">
      <c r="A95" s="116" t="s">
        <v>106</v>
      </c>
      <c r="B95" s="117" t="s">
        <v>194</v>
      </c>
      <c r="C95" s="117" t="s">
        <v>437</v>
      </c>
      <c r="D95" s="117" t="s">
        <v>438</v>
      </c>
      <c r="E95" s="117" t="s">
        <v>439</v>
      </c>
      <c r="F95" s="129"/>
      <c r="G95" s="100"/>
      <c r="H95" s="100"/>
      <c r="I95" s="100"/>
      <c r="J95" s="100"/>
      <c r="L95" s="145"/>
      <c r="M95" s="145"/>
      <c r="N95" s="145"/>
      <c r="O95" s="146"/>
      <c r="P95" s="146"/>
      <c r="Q95" s="147"/>
      <c r="R95" s="146"/>
      <c r="S95" s="148"/>
      <c r="T95" s="148"/>
      <c r="U95" s="148"/>
      <c r="V95" s="148"/>
    </row>
    <row r="96" spans="1:26" s="7" customFormat="1" x14ac:dyDescent="0.2">
      <c r="A96" s="116" t="s">
        <v>107</v>
      </c>
      <c r="B96" s="117"/>
      <c r="C96" s="117"/>
      <c r="D96" s="117" t="s">
        <v>194</v>
      </c>
      <c r="E96" s="117" t="s">
        <v>194</v>
      </c>
      <c r="F96" s="129"/>
      <c r="G96" s="100"/>
      <c r="H96" s="150"/>
      <c r="I96" s="131"/>
      <c r="J96" s="100"/>
      <c r="L96" s="145"/>
      <c r="M96" s="145"/>
      <c r="N96" s="145"/>
      <c r="O96" s="146"/>
      <c r="P96" s="146"/>
      <c r="Q96" s="147"/>
      <c r="R96" s="146"/>
      <c r="S96" s="148"/>
      <c r="T96" s="148"/>
      <c r="U96" s="148"/>
      <c r="V96" s="148"/>
    </row>
    <row r="97" spans="1:22" s="7" customFormat="1" x14ac:dyDescent="0.2">
      <c r="A97" s="122" t="s">
        <v>364</v>
      </c>
      <c r="B97" s="184">
        <v>311</v>
      </c>
      <c r="C97" s="185">
        <v>22.923076923076923</v>
      </c>
      <c r="D97" s="184">
        <v>298</v>
      </c>
      <c r="E97" s="184">
        <v>13</v>
      </c>
      <c r="F97" s="129"/>
      <c r="G97" s="100"/>
      <c r="H97" s="150"/>
      <c r="I97" s="131"/>
      <c r="J97" s="100"/>
      <c r="L97" s="145"/>
      <c r="M97" s="145"/>
      <c r="N97" s="145"/>
      <c r="O97" s="146"/>
      <c r="P97" s="146"/>
      <c r="Q97" s="147"/>
      <c r="R97" s="146"/>
      <c r="S97" s="148"/>
      <c r="T97" s="148"/>
      <c r="U97" s="148"/>
      <c r="V97" s="148"/>
    </row>
    <row r="98" spans="1:22" s="7" customFormat="1" x14ac:dyDescent="0.2">
      <c r="A98" s="122">
        <v>2008</v>
      </c>
      <c r="B98" s="184">
        <v>303</v>
      </c>
      <c r="C98" s="185">
        <v>3.8870967741935485</v>
      </c>
      <c r="D98" s="184">
        <v>241</v>
      </c>
      <c r="E98" s="184">
        <v>62</v>
      </c>
      <c r="F98" s="129"/>
      <c r="G98" s="100"/>
      <c r="H98" s="150"/>
      <c r="I98" s="131"/>
      <c r="J98" s="100"/>
      <c r="L98" s="145"/>
      <c r="M98" s="145"/>
      <c r="N98" s="145"/>
      <c r="O98" s="146"/>
      <c r="P98" s="146"/>
      <c r="Q98" s="147"/>
      <c r="R98" s="146"/>
      <c r="S98" s="148"/>
      <c r="T98" s="148"/>
      <c r="U98" s="148"/>
      <c r="V98" s="148"/>
    </row>
    <row r="99" spans="1:22" s="7" customFormat="1" x14ac:dyDescent="0.2">
      <c r="A99" s="122">
        <v>2009</v>
      </c>
      <c r="B99" s="184">
        <v>235</v>
      </c>
      <c r="C99" s="185">
        <v>2.0128205128205128</v>
      </c>
      <c r="D99" s="184">
        <v>157</v>
      </c>
      <c r="E99" s="184">
        <v>78</v>
      </c>
      <c r="F99" s="129"/>
      <c r="G99" s="100"/>
      <c r="H99" s="150"/>
      <c r="I99" s="131"/>
      <c r="J99" s="100"/>
      <c r="L99" s="145"/>
      <c r="M99" s="145"/>
      <c r="N99" s="145"/>
      <c r="O99" s="146"/>
      <c r="P99" s="146"/>
      <c r="Q99" s="147"/>
      <c r="R99" s="146"/>
      <c r="S99" s="148"/>
      <c r="T99" s="148"/>
      <c r="U99" s="148"/>
      <c r="V99" s="148"/>
    </row>
    <row r="100" spans="1:22" s="7" customFormat="1" x14ac:dyDescent="0.2">
      <c r="A100" s="122">
        <v>2010</v>
      </c>
      <c r="B100" s="184">
        <v>261</v>
      </c>
      <c r="C100" s="185">
        <v>51.2</v>
      </c>
      <c r="D100" s="184">
        <v>256</v>
      </c>
      <c r="E100" s="184">
        <v>5</v>
      </c>
      <c r="F100" s="129"/>
      <c r="G100" s="100"/>
      <c r="H100" s="150"/>
      <c r="I100" s="131"/>
      <c r="J100" s="100"/>
      <c r="L100" s="145"/>
      <c r="M100" s="145"/>
      <c r="N100" s="145"/>
      <c r="O100" s="146"/>
      <c r="P100" s="146"/>
      <c r="Q100" s="147"/>
      <c r="R100" s="146"/>
      <c r="S100" s="148"/>
      <c r="T100" s="148"/>
      <c r="U100" s="148"/>
      <c r="V100" s="148"/>
    </row>
    <row r="101" spans="1:22" s="7" customFormat="1" x14ac:dyDescent="0.2">
      <c r="A101" s="122">
        <v>2011</v>
      </c>
      <c r="B101" s="184">
        <v>348</v>
      </c>
      <c r="C101" s="185">
        <v>68.599999999999994</v>
      </c>
      <c r="D101" s="184">
        <v>343</v>
      </c>
      <c r="E101" s="184">
        <v>5</v>
      </c>
      <c r="F101" s="129"/>
      <c r="G101" s="100"/>
      <c r="H101" s="150"/>
      <c r="I101" s="131"/>
      <c r="J101" s="100"/>
      <c r="L101" s="145"/>
      <c r="M101" s="145"/>
      <c r="N101" s="145"/>
      <c r="O101" s="146"/>
      <c r="P101" s="146"/>
      <c r="Q101" s="147"/>
      <c r="R101" s="146"/>
      <c r="S101" s="148"/>
      <c r="T101" s="148"/>
      <c r="U101" s="148"/>
      <c r="V101" s="148"/>
    </row>
    <row r="102" spans="1:22" s="7" customFormat="1" x14ac:dyDescent="0.2">
      <c r="A102" s="122" t="s">
        <v>570</v>
      </c>
      <c r="B102" s="184">
        <v>360</v>
      </c>
      <c r="C102" s="185">
        <v>29</v>
      </c>
      <c r="D102" s="184">
        <v>348</v>
      </c>
      <c r="E102" s="184">
        <v>12</v>
      </c>
      <c r="F102" s="129"/>
      <c r="G102" s="100"/>
      <c r="H102" s="150"/>
      <c r="I102" s="131"/>
      <c r="J102" s="100"/>
      <c r="L102" s="145"/>
      <c r="M102" s="145"/>
      <c r="N102" s="145"/>
      <c r="O102" s="146"/>
      <c r="P102" s="146"/>
      <c r="Q102" s="147"/>
      <c r="R102" s="146"/>
      <c r="S102" s="148"/>
      <c r="T102" s="148"/>
      <c r="U102" s="148"/>
      <c r="V102" s="148"/>
    </row>
    <row r="103" spans="1:22" s="7" customFormat="1" x14ac:dyDescent="0.2">
      <c r="A103" s="122" t="s">
        <v>607</v>
      </c>
      <c r="B103" s="184">
        <v>393</v>
      </c>
      <c r="C103" s="185">
        <v>31.75</v>
      </c>
      <c r="D103" s="184">
        <v>381</v>
      </c>
      <c r="E103" s="184">
        <v>12</v>
      </c>
      <c r="F103" s="129"/>
      <c r="G103" s="100"/>
      <c r="H103" s="150"/>
      <c r="I103" s="131"/>
      <c r="J103" s="100"/>
      <c r="L103" s="145"/>
      <c r="M103" s="145"/>
      <c r="N103" s="145"/>
      <c r="O103" s="146"/>
      <c r="P103" s="146"/>
      <c r="Q103" s="147"/>
      <c r="R103" s="146"/>
      <c r="S103" s="148"/>
      <c r="T103" s="148"/>
      <c r="U103" s="148"/>
      <c r="V103" s="148"/>
    </row>
    <row r="104" spans="1:22" s="7" customFormat="1" x14ac:dyDescent="0.2">
      <c r="A104" s="122" t="s">
        <v>640</v>
      </c>
      <c r="B104" s="184">
        <v>391</v>
      </c>
      <c r="C104" s="185">
        <v>47.875</v>
      </c>
      <c r="D104" s="184">
        <v>383</v>
      </c>
      <c r="E104" s="184">
        <v>8</v>
      </c>
      <c r="F104" s="129"/>
      <c r="G104" s="100"/>
      <c r="H104" s="150"/>
      <c r="I104" s="131"/>
      <c r="J104" s="100"/>
      <c r="L104" s="145"/>
      <c r="M104" s="145"/>
      <c r="N104" s="145"/>
      <c r="O104" s="146"/>
      <c r="P104" s="146"/>
      <c r="Q104" s="147"/>
      <c r="R104" s="146"/>
      <c r="S104" s="148"/>
      <c r="T104" s="148"/>
      <c r="U104" s="148"/>
      <c r="V104" s="148"/>
    </row>
    <row r="105" spans="1:22" s="7" customFormat="1" x14ac:dyDescent="0.2">
      <c r="A105" s="122" t="s">
        <v>734</v>
      </c>
      <c r="B105" s="184">
        <v>370</v>
      </c>
      <c r="C105" s="185">
        <v>18.473684210526315</v>
      </c>
      <c r="D105" s="184">
        <v>351</v>
      </c>
      <c r="E105" s="184">
        <v>19</v>
      </c>
      <c r="F105" s="129"/>
      <c r="G105" s="100"/>
      <c r="H105" s="150"/>
      <c r="I105" s="131"/>
      <c r="J105" s="100"/>
      <c r="L105" s="145"/>
      <c r="M105" s="145"/>
      <c r="N105" s="145"/>
      <c r="O105" s="146"/>
      <c r="P105" s="146"/>
      <c r="Q105" s="147"/>
      <c r="R105" s="146"/>
      <c r="S105" s="148"/>
      <c r="T105" s="148"/>
      <c r="U105" s="148"/>
      <c r="V105" s="148"/>
    </row>
    <row r="106" spans="1:22" s="7" customFormat="1" x14ac:dyDescent="0.2">
      <c r="A106" s="122" t="s">
        <v>783</v>
      </c>
      <c r="B106" s="184">
        <v>372</v>
      </c>
      <c r="C106" s="185">
        <v>16.71</v>
      </c>
      <c r="D106" s="184">
        <v>351</v>
      </c>
      <c r="E106" s="184">
        <v>21</v>
      </c>
      <c r="F106" s="129"/>
      <c r="G106" s="100"/>
      <c r="H106" s="150"/>
      <c r="I106" s="131"/>
      <c r="J106" s="100"/>
      <c r="L106" s="145"/>
      <c r="M106" s="145"/>
      <c r="N106" s="145"/>
      <c r="O106" s="146"/>
      <c r="P106" s="146"/>
      <c r="Q106" s="147"/>
      <c r="R106" s="146"/>
      <c r="S106" s="148"/>
      <c r="T106" s="148"/>
      <c r="U106" s="148"/>
      <c r="V106" s="148"/>
    </row>
    <row r="107" spans="1:22" s="7" customFormat="1" x14ac:dyDescent="0.2">
      <c r="A107" s="122" t="s">
        <v>838</v>
      </c>
      <c r="B107" s="184">
        <v>367</v>
      </c>
      <c r="C107" s="185">
        <v>32.36</v>
      </c>
      <c r="D107" s="184">
        <v>356</v>
      </c>
      <c r="E107" s="184">
        <v>11</v>
      </c>
      <c r="F107" s="129"/>
      <c r="G107" s="100"/>
      <c r="H107" s="150"/>
      <c r="I107" s="131"/>
      <c r="J107" s="100"/>
      <c r="L107" s="145"/>
      <c r="M107" s="145"/>
      <c r="N107" s="145"/>
      <c r="O107" s="146"/>
      <c r="P107" s="146"/>
      <c r="Q107" s="147"/>
      <c r="R107" s="146"/>
      <c r="S107" s="148"/>
      <c r="T107" s="148"/>
      <c r="U107" s="148"/>
      <c r="V107" s="148"/>
    </row>
    <row r="108" spans="1:22" s="7" customFormat="1" x14ac:dyDescent="0.2">
      <c r="A108" s="122" t="s">
        <v>875</v>
      </c>
      <c r="B108" s="184">
        <v>383</v>
      </c>
      <c r="C108" s="185">
        <v>126.66666666666667</v>
      </c>
      <c r="D108" s="184">
        <v>380</v>
      </c>
      <c r="E108" s="184">
        <v>3</v>
      </c>
      <c r="F108" s="129"/>
      <c r="G108" s="100"/>
      <c r="H108" s="150"/>
      <c r="I108" s="131"/>
      <c r="J108" s="100"/>
      <c r="L108" s="145"/>
      <c r="M108" s="145"/>
      <c r="N108" s="145"/>
      <c r="O108" s="146"/>
      <c r="P108" s="146"/>
      <c r="Q108" s="147"/>
      <c r="R108" s="146"/>
      <c r="S108" s="148"/>
      <c r="T108" s="148"/>
      <c r="U108" s="148"/>
      <c r="V108" s="148"/>
    </row>
    <row r="109" spans="1:22" s="7" customFormat="1" x14ac:dyDescent="0.2">
      <c r="A109" s="122" t="s">
        <v>878</v>
      </c>
      <c r="B109" s="184">
        <v>368</v>
      </c>
      <c r="C109" s="185">
        <v>51.571428571428569</v>
      </c>
      <c r="D109" s="184">
        <v>361</v>
      </c>
      <c r="E109" s="184">
        <v>7</v>
      </c>
      <c r="F109" s="129"/>
      <c r="G109" s="100"/>
      <c r="H109" s="150"/>
      <c r="I109" s="131"/>
      <c r="J109" s="100"/>
      <c r="L109" s="145"/>
      <c r="M109" s="145"/>
      <c r="N109" s="145"/>
      <c r="O109" s="146"/>
      <c r="P109" s="146"/>
      <c r="Q109" s="147"/>
      <c r="R109" s="146"/>
      <c r="S109" s="148"/>
      <c r="T109" s="148"/>
      <c r="U109" s="148"/>
      <c r="V109" s="148"/>
    </row>
    <row r="110" spans="1:22" s="7" customFormat="1" x14ac:dyDescent="0.2">
      <c r="A110" s="122" t="s">
        <v>955</v>
      </c>
      <c r="B110" s="184">
        <v>367</v>
      </c>
      <c r="C110" s="185">
        <v>4.3188405797101446</v>
      </c>
      <c r="D110" s="184">
        <v>298</v>
      </c>
      <c r="E110" s="184">
        <v>69</v>
      </c>
      <c r="F110" s="129"/>
      <c r="G110" s="100"/>
      <c r="H110" s="150"/>
      <c r="I110" s="131"/>
      <c r="J110" s="100"/>
      <c r="L110" s="145"/>
      <c r="M110" s="145"/>
      <c r="N110" s="145"/>
      <c r="O110" s="146"/>
      <c r="P110" s="146"/>
      <c r="Q110" s="147"/>
      <c r="R110" s="146"/>
      <c r="S110" s="148"/>
      <c r="T110" s="148"/>
      <c r="U110" s="148"/>
      <c r="V110" s="148"/>
    </row>
    <row r="111" spans="1:22" s="7" customFormat="1" x14ac:dyDescent="0.2">
      <c r="A111" s="122" t="s">
        <v>1104</v>
      </c>
      <c r="B111" s="184">
        <v>377</v>
      </c>
      <c r="C111" s="185">
        <v>74.400000000000006</v>
      </c>
      <c r="D111" s="184">
        <v>372</v>
      </c>
      <c r="E111" s="184">
        <v>5</v>
      </c>
      <c r="F111" s="129"/>
      <c r="G111" s="100"/>
      <c r="H111" s="150"/>
      <c r="I111" s="131"/>
      <c r="J111" s="100"/>
      <c r="L111" s="145"/>
      <c r="M111" s="145"/>
      <c r="N111" s="145"/>
      <c r="O111" s="146"/>
      <c r="P111" s="146"/>
      <c r="Q111" s="147"/>
      <c r="R111" s="146"/>
      <c r="S111" s="148"/>
      <c r="T111" s="148"/>
      <c r="U111" s="148"/>
      <c r="V111" s="148"/>
    </row>
    <row r="112" spans="1:22" s="7" customFormat="1" x14ac:dyDescent="0.2">
      <c r="A112" s="122" t="s">
        <v>1117</v>
      </c>
      <c r="B112" s="184">
        <v>229</v>
      </c>
      <c r="C112" s="185">
        <v>44.8</v>
      </c>
      <c r="D112" s="184">
        <v>224</v>
      </c>
      <c r="E112" s="184">
        <v>5</v>
      </c>
      <c r="F112" s="129"/>
      <c r="G112" s="100"/>
      <c r="H112" s="150"/>
      <c r="I112" s="131"/>
      <c r="J112" s="100"/>
      <c r="L112" s="145"/>
      <c r="M112" s="145"/>
      <c r="N112" s="145"/>
      <c r="O112" s="146"/>
      <c r="P112" s="146"/>
      <c r="Q112" s="147"/>
      <c r="R112" s="146"/>
      <c r="S112" s="148"/>
      <c r="T112" s="148"/>
      <c r="U112" s="148"/>
      <c r="V112" s="148"/>
    </row>
    <row r="113" spans="1:26" s="7" customFormat="1" x14ac:dyDescent="0.2">
      <c r="A113" s="130" t="s">
        <v>199</v>
      </c>
      <c r="B113" s="197">
        <v>5435</v>
      </c>
      <c r="C113" s="185">
        <v>15.223880597014926</v>
      </c>
      <c r="D113" s="184">
        <v>5100</v>
      </c>
      <c r="E113" s="184">
        <v>335</v>
      </c>
      <c r="F113" s="129"/>
      <c r="G113" s="100"/>
      <c r="H113" s="150"/>
      <c r="I113" s="131"/>
      <c r="J113" s="100"/>
      <c r="L113" s="145"/>
      <c r="M113" s="145"/>
      <c r="N113" s="145"/>
      <c r="O113" s="146"/>
      <c r="P113" s="146"/>
      <c r="Q113" s="147"/>
      <c r="R113" s="146"/>
      <c r="S113" s="148"/>
      <c r="T113" s="148"/>
      <c r="U113" s="148"/>
      <c r="V113" s="148"/>
    </row>
    <row r="114" spans="1:26" x14ac:dyDescent="0.2">
      <c r="A114" s="208"/>
      <c r="B114" s="184"/>
      <c r="C114" s="184"/>
      <c r="D114" s="184"/>
      <c r="E114" s="184"/>
      <c r="F114" s="129"/>
      <c r="H114" s="150"/>
      <c r="I114" s="131"/>
      <c r="K114" s="7"/>
      <c r="L114" s="145"/>
      <c r="M114" s="145"/>
      <c r="N114" s="145"/>
      <c r="O114" s="146"/>
      <c r="P114" s="146"/>
      <c r="Q114" s="147"/>
      <c r="R114" s="146"/>
      <c r="S114" s="148"/>
      <c r="T114" s="148"/>
      <c r="U114" s="148"/>
      <c r="V114" s="148"/>
      <c r="W114" s="7"/>
      <c r="X114" s="7"/>
      <c r="Y114" s="7"/>
      <c r="Z114" s="7"/>
    </row>
    <row r="115" spans="1:26" x14ac:dyDescent="0.2">
      <c r="A115" s="116" t="s">
        <v>440</v>
      </c>
      <c r="B115" s="117" t="s">
        <v>441</v>
      </c>
      <c r="C115" s="117" t="s">
        <v>171</v>
      </c>
      <c r="D115" s="117" t="s">
        <v>438</v>
      </c>
      <c r="E115" s="117" t="s">
        <v>439</v>
      </c>
      <c r="F115" s="129"/>
      <c r="H115" s="150"/>
      <c r="I115" s="131"/>
      <c r="K115" s="7"/>
      <c r="L115" s="145"/>
      <c r="M115" s="145"/>
      <c r="N115" s="145"/>
      <c r="O115" s="146"/>
      <c r="P115" s="146"/>
    </row>
    <row r="116" spans="1:26" x14ac:dyDescent="0.2">
      <c r="A116" s="122">
        <v>2007</v>
      </c>
      <c r="B116" s="118">
        <v>37175.24</v>
      </c>
      <c r="C116" s="118">
        <v>25454.84</v>
      </c>
      <c r="D116" s="118">
        <v>31315.040000000001</v>
      </c>
      <c r="E116" s="118">
        <v>-5860.2</v>
      </c>
      <c r="F116" s="129"/>
      <c r="H116" s="7"/>
      <c r="I116" s="7"/>
      <c r="J116" s="7"/>
      <c r="K116" s="7"/>
      <c r="L116" s="145"/>
      <c r="M116" s="145"/>
      <c r="N116" s="145"/>
      <c r="O116" s="146"/>
      <c r="P116" s="146"/>
    </row>
    <row r="117" spans="1:26" x14ac:dyDescent="0.2">
      <c r="A117" s="122">
        <v>2008</v>
      </c>
      <c r="B117" s="118">
        <v>59711.68</v>
      </c>
      <c r="C117" s="118">
        <v>-21506.18</v>
      </c>
      <c r="D117" s="118">
        <v>19102.75</v>
      </c>
      <c r="E117" s="118">
        <v>-40608.93</v>
      </c>
      <c r="F117" s="129"/>
      <c r="H117" s="7"/>
      <c r="I117" s="7"/>
      <c r="J117" s="7"/>
      <c r="K117" s="7"/>
      <c r="L117" s="145"/>
      <c r="M117" s="145"/>
      <c r="N117" s="145"/>
      <c r="O117" s="146"/>
      <c r="P117" s="146"/>
    </row>
    <row r="118" spans="1:26" x14ac:dyDescent="0.2">
      <c r="A118" s="122">
        <v>2009</v>
      </c>
      <c r="B118" s="118">
        <v>58790.21</v>
      </c>
      <c r="C118" s="118">
        <v>-37301.910000000003</v>
      </c>
      <c r="D118" s="118">
        <v>10744.15</v>
      </c>
      <c r="E118" s="118">
        <v>-48046.060000000005</v>
      </c>
      <c r="F118" s="129"/>
      <c r="H118" s="7"/>
      <c r="I118" s="7"/>
      <c r="J118" s="7"/>
      <c r="K118" s="7"/>
      <c r="L118" s="145"/>
      <c r="M118" s="145"/>
      <c r="N118" s="145"/>
      <c r="O118" s="146"/>
      <c r="P118" s="146"/>
    </row>
    <row r="119" spans="1:26" x14ac:dyDescent="0.2">
      <c r="A119" s="122">
        <v>2010</v>
      </c>
      <c r="B119" s="118">
        <v>21671.22</v>
      </c>
      <c r="C119" s="118">
        <v>20650.419999999998</v>
      </c>
      <c r="D119" s="118">
        <v>21160.82</v>
      </c>
      <c r="E119" s="118">
        <v>-510.40000000000003</v>
      </c>
      <c r="F119" s="129"/>
      <c r="H119" s="7"/>
      <c r="I119" s="7"/>
      <c r="J119" s="7"/>
      <c r="K119" s="7"/>
      <c r="L119" s="145"/>
      <c r="N119" s="145"/>
      <c r="O119" s="146"/>
      <c r="P119" s="146"/>
    </row>
    <row r="120" spans="1:26" x14ac:dyDescent="0.2">
      <c r="A120" s="122">
        <v>2011</v>
      </c>
      <c r="B120" s="118">
        <v>42286.78</v>
      </c>
      <c r="C120" s="118">
        <v>40655.119999999995</v>
      </c>
      <c r="D120" s="118">
        <v>41470.949999999997</v>
      </c>
      <c r="E120" s="118">
        <v>-815.83</v>
      </c>
      <c r="F120" s="129"/>
      <c r="H120" s="7"/>
      <c r="I120" s="7"/>
      <c r="J120" s="7"/>
      <c r="K120" s="7"/>
      <c r="L120" s="145"/>
      <c r="N120" s="145"/>
      <c r="O120" s="146"/>
      <c r="P120" s="146"/>
    </row>
    <row r="121" spans="1:26" x14ac:dyDescent="0.2">
      <c r="A121" s="122" t="s">
        <v>569</v>
      </c>
      <c r="B121" s="118">
        <v>51778.130000000005</v>
      </c>
      <c r="C121" s="118">
        <v>42520.17</v>
      </c>
      <c r="D121" s="118">
        <v>47149.15</v>
      </c>
      <c r="E121" s="118">
        <v>-4628.9800000000005</v>
      </c>
      <c r="F121" s="129"/>
      <c r="H121" s="7"/>
      <c r="I121" s="7"/>
      <c r="J121" s="7"/>
      <c r="K121" s="7"/>
      <c r="L121" s="145"/>
      <c r="N121" s="145"/>
      <c r="O121" s="146"/>
      <c r="P121" s="146"/>
    </row>
    <row r="122" spans="1:26" s="123" customFormat="1" x14ac:dyDescent="0.2">
      <c r="A122" s="122" t="s">
        <v>603</v>
      </c>
      <c r="B122" s="119">
        <v>48857.11</v>
      </c>
      <c r="C122" s="119">
        <v>43090.210000000006</v>
      </c>
      <c r="D122" s="119">
        <v>45973.66</v>
      </c>
      <c r="E122" s="119">
        <v>-2883.45</v>
      </c>
      <c r="F122" s="129"/>
      <c r="G122" s="100"/>
      <c r="H122" s="7"/>
      <c r="I122" s="7"/>
      <c r="J122" s="7"/>
      <c r="K122" s="7"/>
      <c r="L122" s="145"/>
      <c r="M122" s="100"/>
      <c r="N122" s="145"/>
      <c r="O122" s="100"/>
      <c r="P122" s="100"/>
      <c r="Q122" s="100"/>
      <c r="R122" s="100"/>
      <c r="S122" s="100"/>
      <c r="T122" s="100"/>
      <c r="U122" s="100"/>
      <c r="V122" s="100"/>
      <c r="W122" s="100"/>
      <c r="X122" s="100"/>
      <c r="Y122" s="100"/>
      <c r="Z122" s="100"/>
    </row>
    <row r="123" spans="1:26" s="123" customFormat="1" x14ac:dyDescent="0.2">
      <c r="A123" s="122" t="s">
        <v>640</v>
      </c>
      <c r="B123" s="118">
        <v>45447.859999999993</v>
      </c>
      <c r="C123" s="118">
        <v>40938.32</v>
      </c>
      <c r="D123" s="118">
        <v>43193.09</v>
      </c>
      <c r="E123" s="118">
        <v>-2254.77</v>
      </c>
      <c r="F123" s="129"/>
      <c r="G123" s="100"/>
      <c r="H123" s="7"/>
      <c r="I123" s="7"/>
      <c r="J123" s="7"/>
      <c r="K123" s="7"/>
      <c r="L123" s="145"/>
      <c r="M123" s="100"/>
      <c r="N123" s="145"/>
      <c r="O123" s="100"/>
      <c r="P123" s="100"/>
    </row>
    <row r="124" spans="1:26" x14ac:dyDescent="0.2">
      <c r="A124" s="122" t="s">
        <v>734</v>
      </c>
      <c r="B124" s="118">
        <v>49052.32</v>
      </c>
      <c r="C124" s="118">
        <v>29172.32</v>
      </c>
      <c r="D124" s="118">
        <v>39112.32</v>
      </c>
      <c r="E124" s="118">
        <v>-9940</v>
      </c>
      <c r="F124" s="129"/>
      <c r="H124" s="7"/>
      <c r="I124" s="7"/>
      <c r="J124" s="7"/>
      <c r="K124" s="7"/>
      <c r="L124" s="145"/>
      <c r="M124" s="123"/>
      <c r="N124" s="145"/>
      <c r="Q124" s="123"/>
      <c r="R124" s="123"/>
      <c r="S124" s="123"/>
      <c r="T124" s="123"/>
      <c r="U124" s="123"/>
      <c r="V124" s="123"/>
      <c r="W124" s="123"/>
      <c r="X124" s="123"/>
      <c r="Y124" s="123"/>
      <c r="Z124" s="123"/>
    </row>
    <row r="125" spans="1:26" x14ac:dyDescent="0.2">
      <c r="A125" s="122" t="s">
        <v>783</v>
      </c>
      <c r="B125" s="118">
        <v>40611</v>
      </c>
      <c r="C125" s="118">
        <v>25160</v>
      </c>
      <c r="D125" s="118">
        <v>32886</v>
      </c>
      <c r="E125" s="118">
        <v>-7726</v>
      </c>
      <c r="F125" s="129"/>
      <c r="H125" s="7"/>
      <c r="I125" s="7"/>
      <c r="J125" s="7"/>
      <c r="K125" s="7"/>
      <c r="L125" s="145"/>
      <c r="M125" s="123"/>
      <c r="N125" s="145"/>
    </row>
    <row r="126" spans="1:26" x14ac:dyDescent="0.2">
      <c r="A126" s="122" t="s">
        <v>836</v>
      </c>
      <c r="B126" s="118">
        <v>45831.829999999994</v>
      </c>
      <c r="C126" s="118">
        <v>31545.85</v>
      </c>
      <c r="D126" s="118">
        <v>38688.839999999997</v>
      </c>
      <c r="E126" s="118">
        <v>-7142.99</v>
      </c>
      <c r="F126" s="129"/>
      <c r="G126" s="227"/>
      <c r="H126" s="7"/>
      <c r="I126" s="7"/>
      <c r="J126" s="7"/>
      <c r="K126" s="7"/>
      <c r="L126" s="145"/>
      <c r="M126" s="123"/>
      <c r="N126" s="145"/>
    </row>
    <row r="127" spans="1:26" x14ac:dyDescent="0.2">
      <c r="A127" s="122" t="s">
        <v>877</v>
      </c>
      <c r="B127" s="118">
        <v>58054</v>
      </c>
      <c r="C127" s="118">
        <v>49655</v>
      </c>
      <c r="D127" s="118">
        <v>53855</v>
      </c>
      <c r="E127" s="118">
        <v>-4200</v>
      </c>
      <c r="F127" s="129"/>
      <c r="H127" s="7"/>
      <c r="I127" s="7"/>
      <c r="J127" s="7"/>
      <c r="K127" s="7"/>
      <c r="L127" s="145"/>
      <c r="M127" s="123"/>
      <c r="N127" s="145"/>
    </row>
    <row r="128" spans="1:26" x14ac:dyDescent="0.2">
      <c r="A128" s="122" t="s">
        <v>951</v>
      </c>
      <c r="B128" s="118">
        <v>50736.65</v>
      </c>
      <c r="C128" s="118">
        <v>39826.35</v>
      </c>
      <c r="D128" s="118">
        <v>45281.5</v>
      </c>
      <c r="E128" s="118">
        <v>-5455.15</v>
      </c>
      <c r="F128" s="129"/>
      <c r="H128" s="7"/>
      <c r="I128" s="7"/>
      <c r="J128" s="7"/>
      <c r="K128" s="7"/>
      <c r="L128" s="145"/>
      <c r="M128" s="123"/>
      <c r="N128" s="145"/>
    </row>
    <row r="129" spans="1:16" x14ac:dyDescent="0.2">
      <c r="A129" s="122" t="s">
        <v>955</v>
      </c>
      <c r="B129" s="118">
        <v>82211.19</v>
      </c>
      <c r="C129" s="118">
        <v>-22402.410000000003</v>
      </c>
      <c r="D129" s="118">
        <v>29904.39</v>
      </c>
      <c r="E129" s="118">
        <v>-52306.8</v>
      </c>
      <c r="F129" s="129"/>
      <c r="H129" s="7"/>
      <c r="I129" s="7"/>
      <c r="J129" s="7"/>
      <c r="K129" s="7"/>
      <c r="L129" s="145"/>
      <c r="M129" s="123"/>
      <c r="N129" s="145"/>
    </row>
    <row r="130" spans="1:16" x14ac:dyDescent="0.2">
      <c r="A130" s="122" t="s">
        <v>1104</v>
      </c>
      <c r="B130" s="118">
        <v>60084.99</v>
      </c>
      <c r="C130" s="118">
        <v>54851.950000000004</v>
      </c>
      <c r="D130" s="118">
        <v>57468.47</v>
      </c>
      <c r="E130" s="118">
        <v>-2616.52</v>
      </c>
      <c r="F130" s="129"/>
      <c r="H130" s="7"/>
      <c r="I130" s="7"/>
      <c r="J130" s="7"/>
      <c r="K130" s="7"/>
      <c r="L130" s="145"/>
      <c r="M130" s="123"/>
      <c r="N130" s="145"/>
    </row>
    <row r="131" spans="1:16" x14ac:dyDescent="0.2">
      <c r="A131" s="122" t="s">
        <v>1106</v>
      </c>
      <c r="B131" s="118">
        <v>45376.770000000004</v>
      </c>
      <c r="C131" s="118">
        <v>26678.25</v>
      </c>
      <c r="D131" s="118">
        <v>36027.51</v>
      </c>
      <c r="E131" s="118">
        <v>-9349.26</v>
      </c>
      <c r="F131" s="129"/>
      <c r="H131" s="7"/>
      <c r="I131" s="7"/>
      <c r="J131" s="7"/>
      <c r="K131" s="7"/>
      <c r="L131" s="145"/>
      <c r="M131" s="123"/>
      <c r="N131" s="145"/>
    </row>
    <row r="132" spans="1:16" x14ac:dyDescent="0.2">
      <c r="A132" s="130" t="s">
        <v>199</v>
      </c>
      <c r="B132" s="118">
        <v>797677.98</v>
      </c>
      <c r="C132" s="118">
        <v>388989.30000000005</v>
      </c>
      <c r="D132" s="118">
        <v>593333.64</v>
      </c>
      <c r="E132" s="118">
        <v>-204344.34</v>
      </c>
      <c r="F132" s="129"/>
      <c r="H132" s="7"/>
      <c r="I132" s="7"/>
      <c r="J132" s="7"/>
      <c r="K132" s="7"/>
      <c r="L132" s="145"/>
      <c r="M132" s="123"/>
      <c r="N132" s="145"/>
    </row>
    <row r="133" spans="1:16" x14ac:dyDescent="0.2">
      <c r="A133" s="116" t="s">
        <v>860</v>
      </c>
      <c r="B133" s="118"/>
      <c r="C133" s="118"/>
      <c r="D133" s="118"/>
      <c r="E133" s="118"/>
      <c r="F133" s="69"/>
      <c r="G133" s="134"/>
      <c r="H133" s="134"/>
      <c r="I133" s="134"/>
      <c r="J133" s="134"/>
      <c r="L133" s="145"/>
      <c r="M133" s="123"/>
      <c r="N133" s="145"/>
    </row>
    <row r="134" spans="1:16" x14ac:dyDescent="0.2">
      <c r="A134" s="116"/>
      <c r="B134" s="118"/>
      <c r="C134" s="118"/>
      <c r="D134" s="230"/>
      <c r="E134" s="118"/>
      <c r="F134" s="69"/>
      <c r="G134" s="109"/>
      <c r="H134" s="110"/>
      <c r="I134" s="111"/>
      <c r="J134" s="69"/>
      <c r="M134" s="123"/>
    </row>
    <row r="135" spans="1:16" x14ac:dyDescent="0.2">
      <c r="A135" s="116"/>
      <c r="B135" s="118"/>
      <c r="C135" s="118"/>
      <c r="D135" s="118"/>
      <c r="E135" s="118"/>
      <c r="F135" s="69"/>
      <c r="G135" s="109"/>
      <c r="H135" s="110"/>
      <c r="I135" s="111"/>
      <c r="J135" s="69"/>
    </row>
    <row r="136" spans="1:16" x14ac:dyDescent="0.2">
      <c r="A136" s="5"/>
      <c r="B136" s="47"/>
      <c r="C136" s="47"/>
      <c r="D136" s="47"/>
      <c r="E136" s="68"/>
      <c r="O136" s="123"/>
      <c r="P136" s="123"/>
    </row>
    <row r="137" spans="1:16" x14ac:dyDescent="0.2">
      <c r="A137" s="5" t="s">
        <v>163</v>
      </c>
      <c r="B137" s="108" t="s">
        <v>161</v>
      </c>
      <c r="C137" s="108" t="s">
        <v>161</v>
      </c>
      <c r="D137" s="108" t="s">
        <v>162</v>
      </c>
      <c r="E137" s="108" t="s">
        <v>162</v>
      </c>
      <c r="K137" s="123"/>
      <c r="O137" s="123"/>
      <c r="P137" s="123"/>
    </row>
    <row r="138" spans="1:16" x14ac:dyDescent="0.2">
      <c r="A138" s="5" t="s">
        <v>201</v>
      </c>
      <c r="B138" s="59" t="s">
        <v>160</v>
      </c>
      <c r="C138" s="59" t="s">
        <v>164</v>
      </c>
      <c r="D138" s="59" t="s">
        <v>160</v>
      </c>
      <c r="E138" s="59" t="s">
        <v>164</v>
      </c>
      <c r="K138" s="123"/>
      <c r="L138" s="123"/>
      <c r="N138" s="123"/>
    </row>
    <row r="139" spans="1:16" x14ac:dyDescent="0.2">
      <c r="A139" s="5">
        <v>2022</v>
      </c>
      <c r="B139" s="112">
        <f>209/503</f>
        <v>0.41550695825049699</v>
      </c>
      <c r="C139" s="112">
        <v>0.14246</v>
      </c>
      <c r="D139" s="112">
        <f>5/504</f>
        <v>9.9206349206349201E-3</v>
      </c>
      <c r="E139" s="112">
        <v>0.88280000000000003</v>
      </c>
      <c r="K139" s="123"/>
      <c r="L139" s="123"/>
      <c r="N139" s="123"/>
    </row>
    <row r="140" spans="1:16" x14ac:dyDescent="0.2">
      <c r="A140" s="5">
        <v>2021</v>
      </c>
      <c r="B140" s="112">
        <f>325/505</f>
        <v>0.64356435643564358</v>
      </c>
      <c r="C140" s="112">
        <v>0.19023999999999999</v>
      </c>
      <c r="D140" s="112">
        <f>5/505</f>
        <v>9.9009900990099011E-3</v>
      </c>
      <c r="E140" s="112">
        <v>1.423E-2</v>
      </c>
      <c r="K140" s="123"/>
      <c r="L140" s="123"/>
      <c r="N140" s="123"/>
    </row>
    <row r="141" spans="1:16" x14ac:dyDescent="0.2">
      <c r="A141" s="5">
        <v>2020</v>
      </c>
      <c r="B141" s="112">
        <f>276/505</f>
        <v>0.54653465346534658</v>
      </c>
      <c r="C141" s="112">
        <v>0.12461</v>
      </c>
      <c r="D141" s="112">
        <f>66/505</f>
        <v>0.1306930693069307</v>
      </c>
      <c r="E141" s="112">
        <v>7.4090000000000003E-2</v>
      </c>
      <c r="K141" s="123"/>
      <c r="L141" s="123"/>
      <c r="N141" s="123"/>
    </row>
    <row r="142" spans="1:16" x14ac:dyDescent="0.2">
      <c r="A142" s="5">
        <v>2019</v>
      </c>
      <c r="B142" s="112">
        <f>330/505</f>
        <v>0.65346534653465349</v>
      </c>
      <c r="C142" s="112">
        <v>0.18584000000000001</v>
      </c>
      <c r="D142" s="112">
        <f>7/505</f>
        <v>1.3861386138613862E-2</v>
      </c>
      <c r="E142" s="112">
        <v>3.0748000000000001E-2</v>
      </c>
      <c r="K142" s="123"/>
      <c r="L142" s="123"/>
      <c r="N142" s="123"/>
    </row>
    <row r="143" spans="1:16" x14ac:dyDescent="0.2">
      <c r="A143" s="5">
        <v>2018</v>
      </c>
      <c r="B143" s="112">
        <f>331/505</f>
        <v>0.65544554455445547</v>
      </c>
      <c r="C143" s="112">
        <v>0.34956999999999999</v>
      </c>
      <c r="D143" s="112">
        <f>3/505</f>
        <v>5.9405940594059407E-3</v>
      </c>
      <c r="E143" s="112">
        <v>0.10085</v>
      </c>
      <c r="K143" s="123"/>
      <c r="L143" s="123"/>
      <c r="N143" s="123"/>
    </row>
    <row r="144" spans="1:16" x14ac:dyDescent="0.2">
      <c r="A144" s="5">
        <v>2017</v>
      </c>
      <c r="B144" s="112">
        <f>328/505</f>
        <v>0.64950495049504953</v>
      </c>
      <c r="C144" s="112">
        <v>0.28825000000000001</v>
      </c>
      <c r="D144" s="112">
        <f>9/505</f>
        <v>1.782178217821782E-2</v>
      </c>
      <c r="E144" s="112">
        <v>0.13117999999999999</v>
      </c>
      <c r="K144" s="123"/>
      <c r="L144" s="123"/>
      <c r="N144" s="123"/>
    </row>
    <row r="145" spans="1:141" x14ac:dyDescent="0.2">
      <c r="A145" s="5">
        <v>2016</v>
      </c>
      <c r="B145" s="112">
        <f>320/505</f>
        <v>0.63366336633663367</v>
      </c>
      <c r="C145" s="112">
        <v>0.27879999999999999</v>
      </c>
      <c r="D145" s="112">
        <f>21/505</f>
        <v>4.1584158415841586E-2</v>
      </c>
      <c r="E145" s="112">
        <v>0.13175000000000001</v>
      </c>
      <c r="K145" s="123"/>
      <c r="L145" s="123"/>
      <c r="N145" s="123"/>
    </row>
    <row r="146" spans="1:141" x14ac:dyDescent="0.2">
      <c r="A146" s="5">
        <v>2015</v>
      </c>
      <c r="B146" s="112">
        <f>322/504</f>
        <v>0.63888888888888884</v>
      </c>
      <c r="C146" s="112">
        <v>0.27292</v>
      </c>
      <c r="D146" s="112">
        <f>17/504</f>
        <v>3.3730158730158728E-2</v>
      </c>
      <c r="E146" s="112">
        <v>0.12017</v>
      </c>
      <c r="K146" s="123"/>
      <c r="L146" s="123"/>
      <c r="N146" s="123"/>
    </row>
    <row r="147" spans="1:141" x14ac:dyDescent="0.2">
      <c r="A147" s="5">
        <v>2014</v>
      </c>
      <c r="B147" s="112">
        <v>0.68730000000000002</v>
      </c>
      <c r="C147" s="112">
        <v>0.29616999999999999</v>
      </c>
      <c r="D147" s="112">
        <v>1.3899999999999999E-2</v>
      </c>
      <c r="E147" s="112">
        <v>0.10599</v>
      </c>
      <c r="K147" s="123"/>
      <c r="L147" s="123"/>
      <c r="N147" s="123"/>
    </row>
    <row r="148" spans="1:141" x14ac:dyDescent="0.2">
      <c r="A148" s="5">
        <v>2013</v>
      </c>
      <c r="B148" s="112">
        <v>0.66</v>
      </c>
      <c r="C148" s="112">
        <v>0.28234999999999999</v>
      </c>
      <c r="D148" s="112">
        <v>0.02</v>
      </c>
      <c r="E148" s="112">
        <v>0.11203</v>
      </c>
      <c r="G148" s="150"/>
      <c r="K148" s="123"/>
      <c r="L148" s="123"/>
      <c r="N148" s="123"/>
    </row>
    <row r="149" spans="1:141" x14ac:dyDescent="0.2">
      <c r="A149" s="5">
        <v>2012</v>
      </c>
      <c r="B149" s="112">
        <v>0.61399999999999999</v>
      </c>
      <c r="C149" s="112">
        <v>0.26518999999999998</v>
      </c>
      <c r="D149" s="112">
        <v>0.02</v>
      </c>
      <c r="E149" s="112">
        <v>0.1027</v>
      </c>
      <c r="G149" s="150"/>
      <c r="L149" s="123"/>
      <c r="N149" s="123"/>
    </row>
    <row r="150" spans="1:141" s="123" customFormat="1" x14ac:dyDescent="0.2">
      <c r="A150" s="5">
        <v>2011</v>
      </c>
      <c r="B150" s="112">
        <v>0.59599999999999997</v>
      </c>
      <c r="C150" s="112">
        <v>0.27892</v>
      </c>
      <c r="D150" s="112">
        <v>0.01</v>
      </c>
      <c r="E150" s="112">
        <v>7.2929999999999995E-2</v>
      </c>
      <c r="F150" s="100"/>
      <c r="G150" s="150"/>
      <c r="H150" s="100"/>
      <c r="I150" s="100"/>
      <c r="J150" s="100"/>
      <c r="K150" s="100"/>
      <c r="L150" s="100"/>
      <c r="M150" s="100"/>
      <c r="N150" s="100"/>
      <c r="O150" s="100"/>
      <c r="P150" s="100"/>
      <c r="Q150" s="100"/>
      <c r="R150" s="100"/>
      <c r="S150" s="100"/>
      <c r="T150" s="100"/>
      <c r="U150" s="100"/>
      <c r="V150" s="100"/>
      <c r="W150" s="100"/>
      <c r="X150" s="100"/>
      <c r="Y150" s="100"/>
      <c r="Z150" s="100"/>
    </row>
    <row r="151" spans="1:141" s="123" customFormat="1" x14ac:dyDescent="0.2">
      <c r="A151" s="142" t="s">
        <v>469</v>
      </c>
      <c r="B151" s="112">
        <v>0.46600000000000003</v>
      </c>
      <c r="C151" s="112">
        <v>0.19317999999999999</v>
      </c>
      <c r="D151" s="112">
        <v>0.01</v>
      </c>
      <c r="E151" s="112">
        <v>9.214E-2</v>
      </c>
      <c r="F151" s="100"/>
      <c r="G151" s="150"/>
      <c r="H151" s="100"/>
      <c r="I151" s="100"/>
      <c r="J151" s="100"/>
      <c r="K151" s="100"/>
      <c r="L151" s="100"/>
      <c r="M151" s="100"/>
      <c r="N151" s="100"/>
      <c r="O151" s="100"/>
      <c r="P151" s="100"/>
    </row>
    <row r="152" spans="1:141" s="123" customFormat="1" x14ac:dyDescent="0.2">
      <c r="A152" s="142" t="s">
        <v>433</v>
      </c>
      <c r="B152" s="112">
        <v>0.30399999999999999</v>
      </c>
      <c r="C152" s="112">
        <v>0.12859000000000001</v>
      </c>
      <c r="D152" s="112">
        <v>0.14199999999999999</v>
      </c>
      <c r="E152" s="112">
        <v>0.17416999999999999</v>
      </c>
      <c r="F152" s="100"/>
      <c r="G152" s="150"/>
      <c r="H152" s="100"/>
      <c r="I152" s="100"/>
      <c r="J152" s="100"/>
      <c r="K152" s="100"/>
      <c r="L152" s="100"/>
      <c r="M152" s="100"/>
      <c r="N152" s="100"/>
      <c r="O152" s="100"/>
      <c r="P152" s="100"/>
    </row>
    <row r="153" spans="1:141" s="123" customFormat="1" x14ac:dyDescent="0.2">
      <c r="A153" s="142" t="s">
        <v>394</v>
      </c>
      <c r="B153" s="112">
        <v>0.44800000000000001</v>
      </c>
      <c r="C153" s="112">
        <v>0.21176</v>
      </c>
      <c r="D153" s="112">
        <v>9.6000000000000002E-2</v>
      </c>
      <c r="E153" s="112">
        <v>9.7750000000000004E-2</v>
      </c>
      <c r="F153" s="100"/>
      <c r="G153" s="150"/>
      <c r="H153" s="100"/>
      <c r="I153" s="100"/>
      <c r="J153" s="100"/>
      <c r="K153" s="100"/>
      <c r="L153" s="100"/>
      <c r="M153" s="100"/>
      <c r="N153" s="100"/>
      <c r="O153" s="100"/>
      <c r="P153" s="100"/>
    </row>
    <row r="154" spans="1:141" s="57" customFormat="1" x14ac:dyDescent="0.2">
      <c r="A154" s="142" t="s">
        <v>364</v>
      </c>
      <c r="B154" s="112">
        <v>0.55200000000000005</v>
      </c>
      <c r="C154" s="112">
        <v>0.22986000000000001</v>
      </c>
      <c r="D154" s="112">
        <v>2.4E-2</v>
      </c>
      <c r="E154" s="112">
        <v>3.1640000000000001E-2</v>
      </c>
      <c r="F154" s="100"/>
      <c r="G154" s="150"/>
      <c r="H154" s="100"/>
      <c r="I154" s="100"/>
      <c r="J154" s="100"/>
      <c r="K154" s="100"/>
      <c r="L154" s="100"/>
      <c r="M154" s="100"/>
      <c r="N154" s="100"/>
      <c r="O154" s="100"/>
      <c r="P154" s="100"/>
      <c r="Q154" s="123"/>
      <c r="R154" s="123"/>
      <c r="S154" s="123"/>
      <c r="T154" s="123"/>
      <c r="U154" s="123"/>
      <c r="V154" s="123"/>
      <c r="W154" s="123"/>
      <c r="X154" s="123"/>
      <c r="Y154" s="123"/>
      <c r="Z154" s="123"/>
    </row>
    <row r="155" spans="1:141" s="57" customFormat="1" x14ac:dyDescent="0.2">
      <c r="A155" s="142" t="s">
        <v>333</v>
      </c>
      <c r="B155" s="112">
        <v>0.56000000000000005</v>
      </c>
      <c r="C155" s="112">
        <v>0.24664</v>
      </c>
      <c r="D155" s="112">
        <v>1.7999999999999999E-2</v>
      </c>
      <c r="E155" s="112">
        <v>3.0110000000000001E-2</v>
      </c>
      <c r="F155" s="100"/>
      <c r="G155" s="150"/>
      <c r="H155" s="100"/>
      <c r="I155" s="100"/>
      <c r="J155" s="100"/>
      <c r="K155" s="100"/>
      <c r="L155" s="100"/>
      <c r="M155" s="135"/>
      <c r="N155" s="100"/>
      <c r="O155" s="100"/>
      <c r="P155" s="100"/>
    </row>
    <row r="156" spans="1:141" s="91" customFormat="1" x14ac:dyDescent="0.2">
      <c r="A156" s="142" t="s">
        <v>303</v>
      </c>
      <c r="B156" s="112">
        <v>0.56999999999999995</v>
      </c>
      <c r="C156" s="112">
        <v>0.25151000000000001</v>
      </c>
      <c r="D156" s="112">
        <v>1.7999999999999999E-2</v>
      </c>
      <c r="E156" s="112">
        <v>2.6950000000000002E-2</v>
      </c>
      <c r="F156" s="100"/>
      <c r="G156" s="150"/>
      <c r="H156" s="100"/>
      <c r="I156" s="100"/>
      <c r="J156" s="100"/>
      <c r="K156" s="100"/>
      <c r="L156" s="100"/>
      <c r="M156" s="71"/>
      <c r="N156" s="100"/>
      <c r="O156" s="100"/>
      <c r="P156" s="100"/>
      <c r="Q156" s="57"/>
      <c r="R156" s="57"/>
      <c r="S156" s="57"/>
      <c r="T156" s="57"/>
      <c r="U156" s="57"/>
      <c r="V156" s="57"/>
      <c r="W156" s="57"/>
      <c r="X156" s="57"/>
      <c r="Y156" s="57"/>
      <c r="Z156" s="57"/>
    </row>
    <row r="157" spans="1:141" s="48" customFormat="1" x14ac:dyDescent="0.2">
      <c r="A157" s="142" t="s">
        <v>242</v>
      </c>
      <c r="B157" s="112">
        <v>0.50800000000000001</v>
      </c>
      <c r="C157" s="112">
        <v>0.24027999999999999</v>
      </c>
      <c r="D157" s="112">
        <v>0.01</v>
      </c>
      <c r="E157" s="112">
        <v>2.6349999999999998E-2</v>
      </c>
      <c r="F157" s="100"/>
      <c r="G157" s="150"/>
      <c r="H157" s="100"/>
      <c r="I157" s="100"/>
      <c r="J157" s="100"/>
      <c r="K157" s="100"/>
      <c r="L157" s="100"/>
      <c r="M157" s="71"/>
      <c r="N157" s="100"/>
      <c r="O157" s="100"/>
      <c r="P157" s="100"/>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c r="DY157" s="91"/>
      <c r="DZ157" s="91"/>
      <c r="EA157" s="91"/>
      <c r="EB157" s="91"/>
      <c r="EC157" s="91"/>
      <c r="ED157" s="91"/>
      <c r="EE157" s="91"/>
      <c r="EF157" s="91"/>
      <c r="EG157" s="91"/>
      <c r="EH157" s="91"/>
      <c r="EI157" s="91"/>
      <c r="EJ157" s="91"/>
      <c r="EK157" s="91"/>
    </row>
    <row r="158" spans="1:141" s="48" customFormat="1" x14ac:dyDescent="0.2">
      <c r="A158" s="142" t="s">
        <v>170</v>
      </c>
      <c r="B158" s="112"/>
      <c r="C158" s="112"/>
      <c r="D158" s="112"/>
      <c r="E158" s="112"/>
      <c r="F158" s="100"/>
      <c r="G158" s="150"/>
      <c r="H158" s="100"/>
      <c r="I158" s="100"/>
      <c r="J158" s="100"/>
      <c r="K158" s="100"/>
      <c r="L158" s="100"/>
      <c r="M158" s="85"/>
      <c r="N158" s="100"/>
      <c r="O158" s="123"/>
      <c r="P158" s="123"/>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c r="DY158" s="91"/>
      <c r="DZ158" s="91"/>
      <c r="EA158" s="91"/>
      <c r="EB158" s="91"/>
      <c r="EC158" s="91"/>
      <c r="ED158" s="91"/>
      <c r="EE158" s="91"/>
      <c r="EF158" s="91"/>
      <c r="EG158" s="91"/>
      <c r="EH158" s="91"/>
      <c r="EI158" s="91"/>
      <c r="EJ158" s="91"/>
      <c r="EK158" s="91"/>
    </row>
    <row r="159" spans="1:141" s="48" customFormat="1" x14ac:dyDescent="0.2">
      <c r="A159" s="96"/>
      <c r="B159" s="112"/>
      <c r="C159" s="112"/>
      <c r="D159" s="112"/>
      <c r="E159" s="112"/>
      <c r="F159" s="100"/>
      <c r="G159" s="209"/>
      <c r="H159" s="150"/>
      <c r="I159" s="100"/>
      <c r="J159" s="100"/>
      <c r="K159" s="100"/>
      <c r="L159" s="100"/>
      <c r="M159" s="73"/>
      <c r="N159" s="100"/>
      <c r="O159" s="123"/>
      <c r="P159" s="123"/>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row>
    <row r="160" spans="1:141" s="48" customFormat="1" x14ac:dyDescent="0.2">
      <c r="A160" s="96"/>
      <c r="B160" s="112"/>
      <c r="C160" s="112"/>
      <c r="D160" s="112"/>
      <c r="E160" s="112"/>
      <c r="F160" s="100"/>
      <c r="G160" s="209"/>
      <c r="H160" s="150"/>
      <c r="I160" s="100"/>
      <c r="J160" s="100"/>
      <c r="K160" s="100"/>
      <c r="L160" s="100"/>
      <c r="M160" s="73"/>
      <c r="N160" s="100"/>
      <c r="O160" s="123"/>
      <c r="P160" s="123"/>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row>
    <row r="161" spans="1:141" s="48" customFormat="1" x14ac:dyDescent="0.2">
      <c r="A161" s="57" t="s">
        <v>477</v>
      </c>
      <c r="B161" s="57"/>
      <c r="C161" s="57"/>
      <c r="D161" s="57"/>
      <c r="E161" s="70"/>
      <c r="F161" s="70"/>
      <c r="G161" s="57"/>
      <c r="H161" s="57"/>
      <c r="I161" s="57"/>
      <c r="J161" s="57"/>
      <c r="K161" s="57"/>
      <c r="L161" s="100"/>
      <c r="M161" s="73"/>
      <c r="N161" s="100"/>
      <c r="O161" s="79"/>
      <c r="P161" s="79"/>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row>
    <row r="162" spans="1:141" s="48" customFormat="1" x14ac:dyDescent="0.2">
      <c r="A162" s="7" t="s">
        <v>137</v>
      </c>
      <c r="B162" s="71" t="s">
        <v>478</v>
      </c>
      <c r="C162" s="71" t="s">
        <v>478</v>
      </c>
      <c r="D162" s="71" t="s">
        <v>478</v>
      </c>
      <c r="E162" s="75" t="s">
        <v>156</v>
      </c>
      <c r="F162" s="75" t="s">
        <v>156</v>
      </c>
      <c r="G162" s="75" t="s">
        <v>156</v>
      </c>
      <c r="H162" s="79" t="s">
        <v>479</v>
      </c>
      <c r="I162" s="79" t="s">
        <v>479</v>
      </c>
      <c r="J162" s="79" t="s">
        <v>479</v>
      </c>
      <c r="K162" s="79" t="s">
        <v>480</v>
      </c>
      <c r="L162" s="57"/>
      <c r="M162" s="73"/>
      <c r="N162" s="57"/>
      <c r="O162" s="87"/>
      <c r="P162" s="87"/>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row>
    <row r="163" spans="1:141" s="7" customFormat="1" x14ac:dyDescent="0.2">
      <c r="B163" s="71" t="s">
        <v>481</v>
      </c>
      <c r="C163" s="71" t="s">
        <v>481</v>
      </c>
      <c r="D163" s="71" t="s">
        <v>481</v>
      </c>
      <c r="E163" s="76" t="s">
        <v>1071</v>
      </c>
      <c r="F163" s="76" t="s">
        <v>1104</v>
      </c>
      <c r="G163" s="86">
        <f>D164</f>
        <v>44763</v>
      </c>
      <c r="H163" s="79" t="s">
        <v>107</v>
      </c>
      <c r="I163" s="79" t="s">
        <v>107</v>
      </c>
      <c r="J163" s="79" t="s">
        <v>107</v>
      </c>
      <c r="K163" s="79" t="s">
        <v>482</v>
      </c>
      <c r="L163" s="210"/>
      <c r="M163" s="73"/>
      <c r="N163" s="75"/>
      <c r="O163" s="81"/>
      <c r="P163" s="88"/>
      <c r="Q163" s="91"/>
      <c r="R163" s="91"/>
      <c r="S163" s="91"/>
      <c r="T163" s="91"/>
      <c r="U163" s="91"/>
      <c r="V163" s="91"/>
      <c r="W163" s="91"/>
      <c r="X163" s="91"/>
      <c r="Y163" s="91"/>
      <c r="Z163" s="91"/>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row>
    <row r="164" spans="1:141" s="7" customFormat="1" x14ac:dyDescent="0.2">
      <c r="B164" s="72" t="s">
        <v>1071</v>
      </c>
      <c r="C164" s="72" t="s">
        <v>1104</v>
      </c>
      <c r="D164" s="85">
        <v>44763</v>
      </c>
      <c r="E164" s="76"/>
      <c r="F164" s="76"/>
      <c r="G164" s="76"/>
      <c r="H164" s="80" t="s">
        <v>1071</v>
      </c>
      <c r="I164" s="80" t="s">
        <v>1104</v>
      </c>
      <c r="J164" s="87">
        <f>D164</f>
        <v>44763</v>
      </c>
      <c r="K164" s="87">
        <f>D164</f>
        <v>44763</v>
      </c>
      <c r="L164" s="210"/>
      <c r="M164" s="73"/>
      <c r="N164" s="86"/>
      <c r="O164" s="81"/>
      <c r="P164" s="88"/>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row>
    <row r="165" spans="1:141" s="7" customFormat="1" x14ac:dyDescent="0.2">
      <c r="A165" s="57" t="s">
        <v>866</v>
      </c>
      <c r="B165" s="73">
        <v>6.8508369353672882E-2</v>
      </c>
      <c r="C165" s="73">
        <v>6.345790002783884E-2</v>
      </c>
      <c r="D165" s="73">
        <v>4.9048182020148781E-2</v>
      </c>
      <c r="E165" s="77">
        <v>9.6016330727294631E-3</v>
      </c>
      <c r="F165" s="77">
        <v>8.1533446406038355E-3</v>
      </c>
      <c r="G165" s="77">
        <v>9.0285947053387432E-3</v>
      </c>
      <c r="H165" s="81">
        <v>13</v>
      </c>
      <c r="I165" s="81">
        <v>13</v>
      </c>
      <c r="J165" s="81">
        <v>13</v>
      </c>
      <c r="K165" s="88">
        <v>3.8601498790757437E-2</v>
      </c>
      <c r="L165" s="57"/>
      <c r="N165" s="76"/>
      <c r="O165" s="81"/>
      <c r="P165" s="88"/>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row>
    <row r="166" spans="1:141" s="7" customFormat="1" x14ac:dyDescent="0.2">
      <c r="A166" s="57" t="s">
        <v>146</v>
      </c>
      <c r="B166" s="73">
        <v>5.1568148155495368E-2</v>
      </c>
      <c r="C166" s="73">
        <v>5.6778742654235104E-2</v>
      </c>
      <c r="D166" s="73">
        <v>5.9926182315954833E-2</v>
      </c>
      <c r="E166" s="77">
        <v>6.1187188368058889E-3</v>
      </c>
      <c r="F166" s="77">
        <v>5.907497318538609E-3</v>
      </c>
      <c r="G166" s="77">
        <v>8.6446533288552889E-3</v>
      </c>
      <c r="H166" s="81">
        <v>30</v>
      </c>
      <c r="I166" s="81">
        <v>35</v>
      </c>
      <c r="J166" s="81">
        <v>36</v>
      </c>
      <c r="K166" s="88">
        <v>2.0881520688331438E-2</v>
      </c>
      <c r="L166" s="91"/>
      <c r="M166" s="73"/>
      <c r="N166" s="77"/>
      <c r="O166" s="81"/>
      <c r="P166" s="88"/>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row>
    <row r="167" spans="1:141" s="7" customFormat="1" x14ac:dyDescent="0.2">
      <c r="A167" s="57" t="s">
        <v>143</v>
      </c>
      <c r="B167" s="73">
        <v>0.11319560416050145</v>
      </c>
      <c r="C167" s="73">
        <v>0.10820381525414327</v>
      </c>
      <c r="D167" s="73">
        <v>0.10755706640256747</v>
      </c>
      <c r="E167" s="77">
        <v>2.6238320222256556E-2</v>
      </c>
      <c r="F167" s="77">
        <v>2.4028476540340852E-2</v>
      </c>
      <c r="G167" s="77">
        <v>2.6330875710921256E-2</v>
      </c>
      <c r="H167" s="81">
        <v>30</v>
      </c>
      <c r="I167" s="81">
        <v>31</v>
      </c>
      <c r="J167" s="81">
        <v>32</v>
      </c>
      <c r="K167" s="88">
        <v>2.6759895867402021E-2</v>
      </c>
      <c r="L167" s="91"/>
      <c r="M167" s="73"/>
      <c r="N167" s="77"/>
      <c r="O167" s="81"/>
      <c r="P167" s="88"/>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row>
    <row r="168" spans="1:141" s="7" customFormat="1" x14ac:dyDescent="0.2">
      <c r="A168" s="57" t="s">
        <v>197</v>
      </c>
      <c r="B168" s="73">
        <v>8.5425258470288465E-2</v>
      </c>
      <c r="C168" s="73">
        <v>8.4496028683537991E-2</v>
      </c>
      <c r="D168" s="73">
        <v>9.6213427958297834E-2</v>
      </c>
      <c r="E168" s="77">
        <v>5.6568626322045748E-2</v>
      </c>
      <c r="F168" s="77">
        <v>4.1277861866660402E-2</v>
      </c>
      <c r="G168" s="77">
        <v>3.7992357162428179E-2</v>
      </c>
      <c r="H168" s="81">
        <v>24</v>
      </c>
      <c r="I168" s="81">
        <v>21</v>
      </c>
      <c r="J168" s="81">
        <v>21</v>
      </c>
      <c r="K168" s="88">
        <v>3.7992357162428179E-2</v>
      </c>
      <c r="L168" s="91"/>
      <c r="M168" s="73"/>
      <c r="N168" s="77"/>
      <c r="O168" s="81"/>
      <c r="P168" s="88"/>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row>
    <row r="169" spans="1:141" s="48" customFormat="1" x14ac:dyDescent="0.2">
      <c r="A169" s="57" t="s">
        <v>142</v>
      </c>
      <c r="B169" s="73">
        <v>0.13409453673974189</v>
      </c>
      <c r="C169" s="73">
        <v>0.1433785386343763</v>
      </c>
      <c r="D169" s="73">
        <v>0.14501606258869137</v>
      </c>
      <c r="E169" s="77">
        <v>1.9386583893176927E-2</v>
      </c>
      <c r="F169" s="77">
        <v>1.7506883893770819E-2</v>
      </c>
      <c r="G169" s="77">
        <v>2.2043382408539869E-2</v>
      </c>
      <c r="H169" s="81">
        <v>63</v>
      </c>
      <c r="I169" s="81">
        <v>65</v>
      </c>
      <c r="J169" s="81">
        <v>64</v>
      </c>
      <c r="K169" s="88">
        <v>2.5949724049970094E-2</v>
      </c>
      <c r="L169" s="91"/>
      <c r="M169" s="74"/>
      <c r="N169" s="77"/>
      <c r="O169" s="81"/>
      <c r="P169" s="88"/>
      <c r="Q169" s="57"/>
      <c r="R169" s="57"/>
      <c r="S169" s="57"/>
      <c r="T169" s="57"/>
      <c r="U169" s="57"/>
      <c r="V169" s="57"/>
      <c r="W169" s="57"/>
      <c r="X169" s="57"/>
      <c r="Y169" s="57"/>
      <c r="Z169" s="57"/>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c r="DT169" s="91"/>
      <c r="DU169" s="91"/>
      <c r="DV169" s="91"/>
      <c r="DW169" s="91"/>
      <c r="DX169" s="91"/>
      <c r="DY169" s="91"/>
      <c r="DZ169" s="91"/>
      <c r="EA169" s="91"/>
      <c r="EB169" s="91"/>
      <c r="EC169" s="91"/>
      <c r="ED169" s="91"/>
      <c r="EE169" s="91"/>
      <c r="EF169" s="91"/>
      <c r="EG169" s="91"/>
    </row>
    <row r="170" spans="1:141" s="7" customFormat="1" x14ac:dyDescent="0.2">
      <c r="A170" s="57" t="s">
        <v>141</v>
      </c>
      <c r="B170" s="73">
        <v>0.14870100571525091</v>
      </c>
      <c r="C170" s="73">
        <v>0.15015428323034305</v>
      </c>
      <c r="D170" s="73">
        <v>0.14711881667978108</v>
      </c>
      <c r="E170" s="77">
        <v>1.6672452463017049E-2</v>
      </c>
      <c r="F170" s="77">
        <v>1.4749878584825122E-2</v>
      </c>
      <c r="G170" s="77">
        <v>1.6484665588435803E-2</v>
      </c>
      <c r="H170" s="81">
        <v>36</v>
      </c>
      <c r="I170" s="81">
        <v>40</v>
      </c>
      <c r="J170" s="81">
        <v>40</v>
      </c>
      <c r="K170" s="88">
        <v>1.9762807965281626E-2</v>
      </c>
      <c r="L170" s="91"/>
      <c r="M170" s="57"/>
      <c r="N170" s="77"/>
      <c r="O170" s="81"/>
      <c r="P170" s="88"/>
      <c r="Q170" s="91"/>
      <c r="R170" s="91"/>
      <c r="S170" s="91"/>
      <c r="T170" s="91"/>
      <c r="U170" s="91"/>
      <c r="V170" s="91"/>
      <c r="W170" s="91"/>
      <c r="X170" s="91"/>
      <c r="Y170" s="91"/>
      <c r="Z170" s="91"/>
    </row>
    <row r="171" spans="1:141" x14ac:dyDescent="0.2">
      <c r="A171" s="57" t="s">
        <v>140</v>
      </c>
      <c r="B171" s="73">
        <v>8.4504195777885108E-2</v>
      </c>
      <c r="C171" s="73">
        <v>8.30067399159959E-2</v>
      </c>
      <c r="D171" s="73">
        <v>8.4997927284733557E-2</v>
      </c>
      <c r="E171" s="77">
        <v>1.5192628855552668E-2</v>
      </c>
      <c r="F171" s="77">
        <v>1.3923949882646142E-2</v>
      </c>
      <c r="G171" s="77">
        <v>1.8069760960776747E-2</v>
      </c>
      <c r="H171" s="81">
        <v>61</v>
      </c>
      <c r="I171" s="81">
        <v>62</v>
      </c>
      <c r="J171" s="81">
        <v>61</v>
      </c>
      <c r="K171" s="88">
        <v>2.0040549579126009E-2</v>
      </c>
      <c r="L171" s="91"/>
      <c r="N171" s="77"/>
      <c r="O171" s="81"/>
      <c r="P171" s="88"/>
      <c r="Q171" s="7"/>
      <c r="R171" s="7"/>
      <c r="S171" s="7"/>
      <c r="T171" s="7"/>
      <c r="U171" s="7"/>
      <c r="V171" s="7"/>
      <c r="W171" s="7"/>
      <c r="X171" s="7"/>
      <c r="Y171" s="7"/>
      <c r="Z171" s="7"/>
    </row>
    <row r="172" spans="1:141" x14ac:dyDescent="0.2">
      <c r="A172" s="57" t="s">
        <v>198</v>
      </c>
      <c r="B172" s="73">
        <v>0.1753568103039829</v>
      </c>
      <c r="C172" s="73">
        <v>0.17344522767793724</v>
      </c>
      <c r="D172" s="73">
        <v>0.16946662939330995</v>
      </c>
      <c r="E172" s="77">
        <v>9.5881799919372551E-3</v>
      </c>
      <c r="F172" s="77">
        <v>7.7602827707807876E-3</v>
      </c>
      <c r="G172" s="77">
        <v>9.9400690658693128E-3</v>
      </c>
      <c r="H172" s="81">
        <v>45</v>
      </c>
      <c r="I172" s="81">
        <v>44</v>
      </c>
      <c r="J172" s="81">
        <v>44</v>
      </c>
      <c r="K172" s="88">
        <v>1.159459819150015E-2</v>
      </c>
      <c r="L172" s="91"/>
      <c r="M172" s="123"/>
      <c r="N172" s="77"/>
      <c r="O172" s="81"/>
      <c r="P172" s="88"/>
    </row>
    <row r="173" spans="1:141" x14ac:dyDescent="0.2">
      <c r="A173" s="57" t="s">
        <v>147</v>
      </c>
      <c r="B173" s="73">
        <v>3.2474302589434172E-2</v>
      </c>
      <c r="C173" s="73">
        <v>3.3401615898344145E-2</v>
      </c>
      <c r="D173" s="73">
        <v>3.3752128856229573E-2</v>
      </c>
      <c r="E173" s="77">
        <v>1.8654076364238249E-2</v>
      </c>
      <c r="F173" s="77">
        <v>1.7003660155293813E-2</v>
      </c>
      <c r="G173" s="77">
        <v>2.1833290167786224E-2</v>
      </c>
      <c r="H173" s="81">
        <v>27</v>
      </c>
      <c r="I173" s="81">
        <v>28</v>
      </c>
      <c r="J173" s="81">
        <v>28</v>
      </c>
      <c r="K173" s="88">
        <v>2.1833290167786224E-2</v>
      </c>
      <c r="L173" s="91"/>
      <c r="M173" s="123"/>
      <c r="N173" s="77"/>
      <c r="O173" s="81"/>
      <c r="P173" s="88"/>
    </row>
    <row r="174" spans="1:141" x14ac:dyDescent="0.2">
      <c r="A174" s="57" t="s">
        <v>1083</v>
      </c>
      <c r="B174" s="73">
        <v>4.7481078937391293E-2</v>
      </c>
      <c r="C174" s="73">
        <v>4.7525109544947923E-2</v>
      </c>
      <c r="D174" s="73">
        <v>5.213070729031001E-2</v>
      </c>
      <c r="E174" s="77">
        <v>2.9601990659864907E-2</v>
      </c>
      <c r="F174" s="77">
        <v>2.239285512769924E-2</v>
      </c>
      <c r="G174" s="77">
        <v>2.9936072355614088E-2</v>
      </c>
      <c r="H174" s="81">
        <v>28</v>
      </c>
      <c r="I174" s="81">
        <v>27</v>
      </c>
      <c r="J174" s="81">
        <v>30</v>
      </c>
      <c r="K174" s="88">
        <v>3.0790005165543879E-2</v>
      </c>
      <c r="L174" s="91"/>
      <c r="M174" s="123"/>
      <c r="N174" s="77"/>
      <c r="O174" s="83"/>
      <c r="P174" s="89"/>
    </row>
    <row r="175" spans="1:141" x14ac:dyDescent="0.2">
      <c r="A175" s="57" t="s">
        <v>145</v>
      </c>
      <c r="B175" s="73">
        <v>5.86906897963555E-2</v>
      </c>
      <c r="C175" s="73">
        <v>5.6151979491230845E-2</v>
      </c>
      <c r="D175" s="73">
        <v>5.4772851026667749E-2</v>
      </c>
      <c r="E175" s="77">
        <v>3.2091500595197955E-2</v>
      </c>
      <c r="F175" s="77">
        <v>2.9364298357864929E-2</v>
      </c>
      <c r="G175" s="77">
        <v>3.1152863192261168E-2</v>
      </c>
      <c r="H175" s="81">
        <v>28</v>
      </c>
      <c r="I175" s="81">
        <v>28</v>
      </c>
      <c r="J175" s="81">
        <v>29</v>
      </c>
      <c r="K175" s="88">
        <v>3.1152863192261168E-2</v>
      </c>
      <c r="L175" s="57"/>
      <c r="N175" s="77"/>
      <c r="O175" s="57"/>
      <c r="P175" s="57"/>
    </row>
    <row r="176" spans="1:141" x14ac:dyDescent="0.2">
      <c r="A176" s="57" t="s">
        <v>160</v>
      </c>
      <c r="B176" s="74">
        <v>1</v>
      </c>
      <c r="C176" s="74">
        <v>0.99999998101293064</v>
      </c>
      <c r="D176" s="74">
        <v>0.99999998181669214</v>
      </c>
      <c r="E176" s="78">
        <v>1.509483244254472E-2</v>
      </c>
      <c r="F176" s="78">
        <v>1.3050544088612892E-2</v>
      </c>
      <c r="G176" s="78">
        <v>1.6317621734822554E-2</v>
      </c>
      <c r="H176" s="82">
        <v>385</v>
      </c>
      <c r="I176" s="83">
        <v>394</v>
      </c>
      <c r="J176" s="83">
        <v>398</v>
      </c>
      <c r="K176" s="89">
        <v>2.1017543397037548E-2</v>
      </c>
      <c r="L176" s="57"/>
      <c r="N176" s="77"/>
      <c r="O176" s="57"/>
      <c r="P176" s="57"/>
    </row>
    <row r="177" spans="1:16" x14ac:dyDescent="0.2">
      <c r="A177" s="57"/>
      <c r="B177" s="74"/>
      <c r="C177" s="74"/>
      <c r="D177" s="74"/>
      <c r="E177" s="78"/>
      <c r="F177" s="78"/>
      <c r="G177" s="78"/>
      <c r="H177" s="82"/>
      <c r="I177" s="83"/>
      <c r="J177" s="83"/>
      <c r="K177" s="89"/>
      <c r="L177" s="57"/>
      <c r="N177" s="77"/>
      <c r="O177" s="57"/>
      <c r="P177" s="57"/>
    </row>
    <row r="178" spans="1:16" x14ac:dyDescent="0.2">
      <c r="A178" s="57"/>
      <c r="B178" s="74"/>
      <c r="C178" s="74"/>
      <c r="D178" s="74"/>
      <c r="E178" s="78"/>
      <c r="F178" s="78"/>
      <c r="G178" s="78"/>
      <c r="H178" s="82"/>
      <c r="I178" s="83"/>
      <c r="J178" s="83"/>
      <c r="K178" s="89"/>
      <c r="L178" s="57"/>
      <c r="N178" s="77"/>
      <c r="O178" s="57"/>
      <c r="P178" s="57"/>
    </row>
    <row r="179" spans="1:16" x14ac:dyDescent="0.2">
      <c r="A179" s="38" t="s">
        <v>136</v>
      </c>
      <c r="B179" s="90" t="s">
        <v>160</v>
      </c>
      <c r="C179" s="5" t="s">
        <v>181</v>
      </c>
      <c r="D179" s="5" t="s">
        <v>182</v>
      </c>
      <c r="E179" s="5" t="s">
        <v>192</v>
      </c>
      <c r="F179" s="12" t="s">
        <v>183</v>
      </c>
      <c r="G179" s="12" t="s">
        <v>184</v>
      </c>
      <c r="H179" s="59" t="s">
        <v>1</v>
      </c>
      <c r="I179" s="123" t="s">
        <v>137</v>
      </c>
      <c r="J179" s="123"/>
      <c r="K179" s="123"/>
    </row>
    <row r="180" spans="1:16" x14ac:dyDescent="0.2">
      <c r="A180" s="38" t="s">
        <v>202</v>
      </c>
      <c r="B180" s="90" t="s">
        <v>1</v>
      </c>
      <c r="C180" s="5"/>
      <c r="D180" s="5" t="s">
        <v>185</v>
      </c>
      <c r="E180" s="5"/>
      <c r="F180" s="12" t="s">
        <v>186</v>
      </c>
      <c r="G180" s="12" t="s">
        <v>186</v>
      </c>
      <c r="H180" s="59" t="s">
        <v>171</v>
      </c>
      <c r="I180" s="123" t="s">
        <v>539</v>
      </c>
      <c r="J180" s="123"/>
      <c r="K180" s="123"/>
      <c r="L180" s="123"/>
      <c r="N180" s="123"/>
    </row>
    <row r="181" spans="1:16" ht="14.1" customHeight="1" x14ac:dyDescent="0.2">
      <c r="A181" s="38"/>
      <c r="B181" s="90" t="s">
        <v>200</v>
      </c>
      <c r="C181" s="5"/>
      <c r="D181" s="5" t="s">
        <v>187</v>
      </c>
      <c r="E181" s="5"/>
      <c r="F181" s="12" t="s">
        <v>188</v>
      </c>
      <c r="G181" s="97" t="s">
        <v>188</v>
      </c>
      <c r="H181" s="20" t="s">
        <v>105</v>
      </c>
      <c r="I181" s="123"/>
      <c r="J181" s="123"/>
      <c r="K181" s="123"/>
      <c r="L181" s="123"/>
      <c r="N181" s="123"/>
    </row>
    <row r="182" spans="1:16" customFormat="1" x14ac:dyDescent="0.2">
      <c r="A182" s="107" t="s">
        <v>1601</v>
      </c>
      <c r="B182" s="107"/>
      <c r="C182" s="107" t="s">
        <v>1591</v>
      </c>
      <c r="D182" s="107" t="s">
        <v>579</v>
      </c>
      <c r="E182" s="107" t="s">
        <v>1602</v>
      </c>
      <c r="F182" s="94">
        <v>0.88</v>
      </c>
      <c r="G182" s="94">
        <v>0.84</v>
      </c>
      <c r="H182" s="95">
        <f>F182/G182-1</f>
        <v>4.7619047619047672E-2</v>
      </c>
      <c r="I182" s="107" t="s">
        <v>142</v>
      </c>
    </row>
    <row r="183" spans="1:16" customFormat="1" x14ac:dyDescent="0.2">
      <c r="A183" s="107" t="s">
        <v>1603</v>
      </c>
      <c r="B183" s="107"/>
      <c r="C183" s="107" t="s">
        <v>1591</v>
      </c>
      <c r="D183" s="107" t="s">
        <v>579</v>
      </c>
      <c r="E183" s="107" t="s">
        <v>1604</v>
      </c>
      <c r="F183" s="94">
        <v>1.48</v>
      </c>
      <c r="G183" s="94">
        <v>1.36</v>
      </c>
      <c r="H183" s="95">
        <f>F183/G183-1</f>
        <v>8.8235294117646967E-2</v>
      </c>
      <c r="I183" s="107" t="s">
        <v>142</v>
      </c>
    </row>
    <row r="184" spans="1:16" customFormat="1" x14ac:dyDescent="0.2">
      <c r="A184" s="107" t="s">
        <v>1605</v>
      </c>
      <c r="B184" s="107"/>
      <c r="C184" s="107" t="s">
        <v>1591</v>
      </c>
      <c r="D184" s="107" t="s">
        <v>579</v>
      </c>
      <c r="E184" s="107" t="s">
        <v>1606</v>
      </c>
      <c r="F184" s="94">
        <v>1.68</v>
      </c>
      <c r="G184" s="94">
        <v>1.56</v>
      </c>
      <c r="H184" s="95">
        <f>F184/G184-1</f>
        <v>7.6923076923076872E-2</v>
      </c>
      <c r="I184" s="107" t="s">
        <v>142</v>
      </c>
    </row>
    <row r="185" spans="1:16" customFormat="1" x14ac:dyDescent="0.2">
      <c r="A185" s="107" t="s">
        <v>996</v>
      </c>
      <c r="B185" s="107" t="s">
        <v>841</v>
      </c>
      <c r="C185" s="107" t="s">
        <v>1591</v>
      </c>
      <c r="D185" s="107" t="s">
        <v>579</v>
      </c>
      <c r="E185" s="107" t="s">
        <v>255</v>
      </c>
      <c r="F185" s="94">
        <v>4.72</v>
      </c>
      <c r="G185" s="94">
        <v>4.6399999999999997</v>
      </c>
      <c r="H185" s="95">
        <f>F185/G185-1</f>
        <v>1.7241379310344751E-2</v>
      </c>
      <c r="I185" s="107" t="s">
        <v>143</v>
      </c>
    </row>
    <row r="186" spans="1:16" customFormat="1" x14ac:dyDescent="0.2">
      <c r="A186" s="107" t="s">
        <v>1593</v>
      </c>
      <c r="B186" s="107"/>
      <c r="C186" s="107" t="s">
        <v>1591</v>
      </c>
      <c r="D186" s="107" t="s">
        <v>579</v>
      </c>
      <c r="E186" s="107" t="s">
        <v>1594</v>
      </c>
      <c r="F186" s="94">
        <v>6.28</v>
      </c>
      <c r="G186" s="94">
        <v>5.8</v>
      </c>
      <c r="H186" s="95">
        <f>F186/G186-1</f>
        <v>8.2758620689655338E-2</v>
      </c>
      <c r="I186" s="107" t="s">
        <v>140</v>
      </c>
    </row>
    <row r="187" spans="1:16" customFormat="1" x14ac:dyDescent="0.2">
      <c r="A187" s="107" t="s">
        <v>1595</v>
      </c>
      <c r="B187" s="107"/>
      <c r="C187" s="107" t="s">
        <v>1591</v>
      </c>
      <c r="D187" s="107" t="s">
        <v>579</v>
      </c>
      <c r="E187" s="107" t="s">
        <v>1596</v>
      </c>
      <c r="F187" s="94">
        <v>4.0199999999999996</v>
      </c>
      <c r="G187" s="94">
        <v>3.94</v>
      </c>
      <c r="H187" s="95">
        <f>F187/G187-1</f>
        <v>2.0304568527918621E-2</v>
      </c>
      <c r="I187" s="107" t="s">
        <v>145</v>
      </c>
    </row>
    <row r="188" spans="1:16" customFormat="1" x14ac:dyDescent="0.2">
      <c r="A188" s="107" t="s">
        <v>1607</v>
      </c>
      <c r="B188" s="107"/>
      <c r="C188" s="107" t="s">
        <v>1591</v>
      </c>
      <c r="D188" s="107" t="s">
        <v>579</v>
      </c>
      <c r="E188" s="107" t="s">
        <v>1608</v>
      </c>
      <c r="F188" s="94">
        <v>10</v>
      </c>
      <c r="G188" s="94">
        <v>8</v>
      </c>
      <c r="H188" s="95">
        <f>F188/G188-1</f>
        <v>0.25</v>
      </c>
      <c r="I188" s="107" t="s">
        <v>142</v>
      </c>
    </row>
    <row r="189" spans="1:16" customFormat="1" x14ac:dyDescent="0.2">
      <c r="A189" s="107" t="s">
        <v>1609</v>
      </c>
      <c r="B189" s="107"/>
      <c r="C189" s="107" t="s">
        <v>1591</v>
      </c>
      <c r="D189" s="107" t="s">
        <v>579</v>
      </c>
      <c r="E189" s="107" t="s">
        <v>845</v>
      </c>
      <c r="F189" s="94">
        <v>4.08</v>
      </c>
      <c r="G189" s="94">
        <v>3.96</v>
      </c>
      <c r="H189" s="95">
        <f>F189/G189-1</f>
        <v>3.0303030303030276E-2</v>
      </c>
      <c r="I189" s="107" t="s">
        <v>143</v>
      </c>
    </row>
    <row r="190" spans="1:16" customFormat="1" x14ac:dyDescent="0.2">
      <c r="A190" s="107" t="s">
        <v>1597</v>
      </c>
      <c r="B190" s="107"/>
      <c r="C190" s="107" t="s">
        <v>1591</v>
      </c>
      <c r="D190" s="107" t="s">
        <v>579</v>
      </c>
      <c r="E190" s="107" t="s">
        <v>1598</v>
      </c>
      <c r="F190" s="94">
        <v>2.36</v>
      </c>
      <c r="G190" s="94">
        <v>2.14</v>
      </c>
      <c r="H190" s="95">
        <f>F190/G190-1</f>
        <v>0.10280373831775691</v>
      </c>
      <c r="I190" s="107" t="s">
        <v>142</v>
      </c>
    </row>
    <row r="191" spans="1:16" customFormat="1" x14ac:dyDescent="0.2">
      <c r="A191" s="107" t="s">
        <v>1590</v>
      </c>
      <c r="B191" s="107"/>
      <c r="C191" s="107" t="s">
        <v>1591</v>
      </c>
      <c r="D191" s="107" t="s">
        <v>579</v>
      </c>
      <c r="E191" s="107" t="s">
        <v>1592</v>
      </c>
      <c r="F191" s="94">
        <v>0.42</v>
      </c>
      <c r="G191" s="94">
        <v>0.4</v>
      </c>
      <c r="H191" s="95">
        <f>F191/G191-1</f>
        <v>4.9999999999999822E-2</v>
      </c>
      <c r="I191" s="107" t="s">
        <v>198</v>
      </c>
    </row>
    <row r="192" spans="1:16" customFormat="1" x14ac:dyDescent="0.2">
      <c r="A192" s="107" t="s">
        <v>1599</v>
      </c>
      <c r="B192" s="107"/>
      <c r="C192" s="107" t="s">
        <v>1591</v>
      </c>
      <c r="D192" s="107" t="s">
        <v>579</v>
      </c>
      <c r="E192" s="107" t="s">
        <v>1600</v>
      </c>
      <c r="F192" s="94">
        <v>3.1</v>
      </c>
      <c r="G192" s="94">
        <v>2.8</v>
      </c>
      <c r="H192" s="95">
        <f>F192/G192-1</f>
        <v>0.10714285714285721</v>
      </c>
      <c r="I192" s="107" t="s">
        <v>142</v>
      </c>
    </row>
    <row r="193" spans="1:26" customFormat="1" x14ac:dyDescent="0.2">
      <c r="A193" s="107" t="s">
        <v>1610</v>
      </c>
      <c r="B193" s="107"/>
      <c r="C193" s="107" t="s">
        <v>1591</v>
      </c>
      <c r="D193" s="107" t="s">
        <v>579</v>
      </c>
      <c r="E193" s="107" t="s">
        <v>1611</v>
      </c>
      <c r="F193" s="94">
        <v>3</v>
      </c>
      <c r="G193" s="94">
        <v>2.8</v>
      </c>
      <c r="H193" s="95">
        <f>F193/G193-1</f>
        <v>7.1428571428571397E-2</v>
      </c>
      <c r="I193" s="107" t="s">
        <v>142</v>
      </c>
    </row>
    <row r="194" spans="1:26" customFormat="1" x14ac:dyDescent="0.2">
      <c r="A194" s="107" t="s">
        <v>1018</v>
      </c>
      <c r="B194" s="107" t="s">
        <v>841</v>
      </c>
      <c r="C194" s="107" t="s">
        <v>1591</v>
      </c>
      <c r="D194" s="107" t="s">
        <v>579</v>
      </c>
      <c r="E194" s="107" t="s">
        <v>272</v>
      </c>
      <c r="F194" s="94">
        <v>2.48</v>
      </c>
      <c r="G194" s="94">
        <v>2.36</v>
      </c>
      <c r="H194" s="95">
        <f>F194/G194-1</f>
        <v>5.0847457627118731E-2</v>
      </c>
      <c r="I194" s="107" t="s">
        <v>147</v>
      </c>
    </row>
    <row r="195" spans="1:26" customFormat="1" x14ac:dyDescent="0.2">
      <c r="A195" s="107" t="s">
        <v>1612</v>
      </c>
      <c r="B195" s="107"/>
      <c r="C195" s="107" t="s">
        <v>1591</v>
      </c>
      <c r="D195" s="107" t="s">
        <v>579</v>
      </c>
      <c r="E195" s="107" t="s">
        <v>1613</v>
      </c>
      <c r="F195" s="94">
        <v>0.8</v>
      </c>
      <c r="G195" s="94">
        <v>0.68</v>
      </c>
      <c r="H195" s="95">
        <f>F195/G195-1</f>
        <v>0.17647058823529416</v>
      </c>
      <c r="I195" s="107" t="s">
        <v>142</v>
      </c>
    </row>
    <row r="196" spans="1:26" customFormat="1" x14ac:dyDescent="0.2">
      <c r="A196" s="107" t="s">
        <v>1024</v>
      </c>
      <c r="B196" s="107" t="s">
        <v>841</v>
      </c>
      <c r="C196" s="107" t="s">
        <v>1591</v>
      </c>
      <c r="D196" s="107" t="s">
        <v>579</v>
      </c>
      <c r="E196" s="107" t="s">
        <v>275</v>
      </c>
      <c r="F196" s="94">
        <v>3.2</v>
      </c>
      <c r="G196" s="94">
        <v>3.16</v>
      </c>
      <c r="H196" s="95">
        <f>F196/G196-1</f>
        <v>1.2658227848101333E-2</v>
      </c>
      <c r="I196" s="107" t="s">
        <v>140</v>
      </c>
    </row>
    <row r="197" spans="1:26" customFormat="1" x14ac:dyDescent="0.2">
      <c r="A197" s="107" t="s">
        <v>1614</v>
      </c>
      <c r="B197" s="107"/>
      <c r="C197" s="107" t="s">
        <v>1591</v>
      </c>
      <c r="D197" s="107" t="s">
        <v>579</v>
      </c>
      <c r="E197" s="107" t="s">
        <v>1615</v>
      </c>
      <c r="F197" s="94">
        <v>0.92</v>
      </c>
      <c r="G197" s="94">
        <v>0.88</v>
      </c>
      <c r="H197" s="95">
        <f>F197/G197-1</f>
        <v>4.5454545454545414E-2</v>
      </c>
      <c r="I197" s="107" t="s">
        <v>142</v>
      </c>
    </row>
    <row r="198" spans="1:26" customFormat="1" x14ac:dyDescent="0.2">
      <c r="A198" s="107" t="s">
        <v>773</v>
      </c>
      <c r="B198" s="107" t="s">
        <v>841</v>
      </c>
      <c r="C198" s="107" t="s">
        <v>1591</v>
      </c>
      <c r="D198" s="107" t="s">
        <v>579</v>
      </c>
      <c r="E198" s="107" t="s">
        <v>646</v>
      </c>
      <c r="F198" s="94">
        <v>1.92</v>
      </c>
      <c r="G198" s="94">
        <v>1.91</v>
      </c>
      <c r="H198" s="95">
        <f>F198/G198-1</f>
        <v>5.2356020942407877E-3</v>
      </c>
      <c r="I198" s="107" t="s">
        <v>143</v>
      </c>
    </row>
    <row r="199" spans="1:26" customFormat="1" x14ac:dyDescent="0.2"/>
    <row r="200" spans="1:26" x14ac:dyDescent="0.2">
      <c r="A200" s="67" t="s">
        <v>1620</v>
      </c>
      <c r="B200" s="98"/>
      <c r="C200" s="98"/>
      <c r="D200" s="98"/>
      <c r="F200" s="139"/>
      <c r="G200" s="140"/>
      <c r="H200" s="136"/>
      <c r="Q200"/>
      <c r="R200"/>
      <c r="S200"/>
      <c r="T200"/>
      <c r="U200"/>
      <c r="V200"/>
      <c r="W200"/>
      <c r="X200"/>
      <c r="Y200"/>
      <c r="Z200"/>
    </row>
    <row r="201" spans="1:26" x14ac:dyDescent="0.2">
      <c r="A201" s="67"/>
      <c r="B201" s="98"/>
      <c r="C201" s="98"/>
      <c r="D201" s="98"/>
      <c r="F201" s="139"/>
      <c r="G201" s="140"/>
      <c r="H201" s="136"/>
    </row>
    <row r="203" spans="1:26" ht="12.75" customHeight="1" x14ac:dyDescent="0.2">
      <c r="A203" s="279" t="s">
        <v>617</v>
      </c>
      <c r="B203" s="279"/>
      <c r="C203" s="279"/>
      <c r="D203" s="279"/>
      <c r="E203" s="279"/>
      <c r="F203" s="279"/>
      <c r="G203" s="279"/>
      <c r="H203" s="279"/>
      <c r="I203" s="279"/>
      <c r="J203" s="279"/>
      <c r="K203" s="279"/>
      <c r="L203" s="279"/>
    </row>
    <row r="204" spans="1:26" x14ac:dyDescent="0.2">
      <c r="A204" s="279"/>
      <c r="B204" s="279"/>
      <c r="C204" s="279"/>
      <c r="D204" s="279"/>
      <c r="E204" s="279"/>
      <c r="F204" s="279"/>
      <c r="G204" s="279"/>
      <c r="H204" s="279"/>
      <c r="I204" s="279"/>
      <c r="J204" s="279"/>
      <c r="K204" s="279"/>
      <c r="L204" s="279"/>
    </row>
    <row r="205" spans="1:26" x14ac:dyDescent="0.2">
      <c r="A205" s="279"/>
      <c r="B205" s="279"/>
      <c r="C205" s="279"/>
      <c r="D205" s="279"/>
      <c r="E205" s="279"/>
      <c r="F205" s="279"/>
      <c r="G205" s="279"/>
      <c r="H205" s="279"/>
      <c r="I205" s="279"/>
      <c r="J205" s="279"/>
      <c r="K205" s="279"/>
      <c r="L205" s="279"/>
    </row>
    <row r="206" spans="1:26" x14ac:dyDescent="0.2">
      <c r="A206" s="279"/>
      <c r="B206" s="279"/>
      <c r="C206" s="279"/>
      <c r="D206" s="279"/>
      <c r="E206" s="279"/>
      <c r="F206" s="279"/>
      <c r="G206" s="279"/>
      <c r="H206" s="279"/>
      <c r="I206" s="279"/>
      <c r="J206" s="279"/>
      <c r="K206" s="279"/>
      <c r="L206" s="279"/>
    </row>
    <row r="207" spans="1:26" x14ac:dyDescent="0.2">
      <c r="A207" s="279"/>
      <c r="B207" s="279"/>
      <c r="C207" s="279"/>
      <c r="D207" s="279"/>
      <c r="E207" s="279"/>
      <c r="F207" s="279"/>
      <c r="G207" s="279"/>
      <c r="H207" s="279"/>
      <c r="I207" s="279"/>
      <c r="J207" s="279"/>
      <c r="K207" s="279"/>
      <c r="L207" s="279"/>
    </row>
    <row r="208" spans="1:26" x14ac:dyDescent="0.2">
      <c r="A208" s="279"/>
      <c r="B208" s="279"/>
      <c r="C208" s="279"/>
      <c r="D208" s="279"/>
      <c r="E208" s="279"/>
      <c r="F208" s="279"/>
      <c r="G208" s="279"/>
      <c r="H208" s="279"/>
      <c r="I208" s="279"/>
      <c r="J208" s="279"/>
      <c r="K208" s="279"/>
      <c r="L208" s="279"/>
    </row>
    <row r="209" spans="1:12" x14ac:dyDescent="0.2">
      <c r="A209" s="279"/>
      <c r="B209" s="279"/>
      <c r="C209" s="279"/>
      <c r="D209" s="279"/>
      <c r="E209" s="279"/>
      <c r="F209" s="279"/>
      <c r="G209" s="279"/>
      <c r="H209" s="279"/>
      <c r="I209" s="279"/>
      <c r="J209" s="279"/>
      <c r="K209" s="279"/>
      <c r="L209" s="279"/>
    </row>
    <row r="210" spans="1:12" x14ac:dyDescent="0.2">
      <c r="A210" s="279"/>
      <c r="B210" s="279"/>
      <c r="C210" s="279"/>
      <c r="D210" s="279"/>
      <c r="E210" s="279"/>
      <c r="F210" s="279"/>
      <c r="G210" s="279"/>
      <c r="H210" s="279"/>
      <c r="I210" s="279"/>
      <c r="J210" s="279"/>
      <c r="K210" s="279"/>
      <c r="L210" s="279"/>
    </row>
    <row r="211" spans="1:12" x14ac:dyDescent="0.2">
      <c r="A211" s="279"/>
      <c r="B211" s="279"/>
      <c r="C211" s="279"/>
      <c r="D211" s="279"/>
      <c r="E211" s="279"/>
      <c r="F211" s="279"/>
      <c r="G211" s="279"/>
      <c r="H211" s="279"/>
      <c r="I211" s="279"/>
      <c r="J211" s="279"/>
      <c r="K211" s="279"/>
      <c r="L211" s="279"/>
    </row>
    <row r="212" spans="1:12" x14ac:dyDescent="0.2">
      <c r="A212" s="279"/>
      <c r="B212" s="279"/>
      <c r="C212" s="279"/>
      <c r="D212" s="279"/>
      <c r="E212" s="279"/>
      <c r="F212" s="279"/>
      <c r="G212" s="279"/>
      <c r="H212" s="279"/>
      <c r="I212" s="279"/>
      <c r="J212" s="279"/>
      <c r="K212" s="279"/>
      <c r="L212" s="279"/>
    </row>
  </sheetData>
  <mergeCells count="1">
    <mergeCell ref="A203:L212"/>
  </mergeCells>
  <phoneticPr fontId="33" type="noConversion"/>
  <hyperlinks>
    <hyperlink ref="E4" r:id="rId1" xr:uid="{8F33BFE9-1BF6-475A-85A1-4CD7951ED48B}"/>
    <hyperlink ref="C4" r:id="rId2" xr:uid="{0A34511B-1744-4AEB-919A-A37BE2D59D33}"/>
  </hyperlinks>
  <pageMargins left="0.7" right="0.7" top="0.75" bottom="0.75" header="0.3" footer="0.3"/>
  <pageSetup orientation="portrait" horizontalDpi="90" verticalDpi="9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B115"/>
  <sheetViews>
    <sheetView zoomScale="95" zoomScaleNormal="95" workbookViewId="0">
      <selection activeCell="D1" sqref="D1"/>
    </sheetView>
  </sheetViews>
  <sheetFormatPr defaultColWidth="9.140625" defaultRowHeight="15" x14ac:dyDescent="0.2"/>
  <cols>
    <col min="1" max="1" width="10.140625" style="201" customWidth="1"/>
    <col min="2" max="2" width="7.28515625" style="201" bestFit="1" customWidth="1"/>
    <col min="3" max="3" width="44.7109375" style="201" bestFit="1" customWidth="1"/>
    <col min="4" max="4" width="26.7109375" style="201" bestFit="1" customWidth="1"/>
    <col min="5" max="5" width="10" style="201" customWidth="1"/>
    <col min="6" max="6" width="12.28515625" style="201" bestFit="1" customWidth="1"/>
    <col min="7" max="7" width="16.28515625" style="201" bestFit="1" customWidth="1"/>
    <col min="8" max="8" width="24.28515625" style="224" bestFit="1" customWidth="1"/>
    <col min="9" max="10" width="11.5703125" style="224" customWidth="1"/>
    <col min="11" max="11" width="10.7109375" style="224" bestFit="1" customWidth="1"/>
    <col min="12" max="12" width="12.28515625" style="224" customWidth="1"/>
    <col min="13" max="13" width="14.7109375" style="224" bestFit="1" customWidth="1"/>
    <col min="14" max="14" width="14.7109375" style="201" bestFit="1" customWidth="1"/>
    <col min="15" max="15" width="15.140625" style="201" bestFit="1" customWidth="1"/>
    <col min="16" max="16" width="22" style="201" bestFit="1" customWidth="1"/>
    <col min="17" max="17" width="14.7109375" style="201" bestFit="1" customWidth="1"/>
    <col min="18" max="18" width="14.42578125" style="201" bestFit="1" customWidth="1"/>
    <col min="19" max="19" width="10.7109375" style="201" bestFit="1" customWidth="1"/>
    <col min="20" max="20" width="15" style="201" bestFit="1" customWidth="1"/>
    <col min="21" max="21" width="15.140625" style="201" bestFit="1" customWidth="1"/>
    <col min="22" max="22" width="14.7109375" style="201" bestFit="1" customWidth="1"/>
    <col min="23" max="23" width="10.7109375" style="201" bestFit="1" customWidth="1"/>
    <col min="24" max="24" width="12" style="201" customWidth="1"/>
    <col min="25" max="25" width="11.85546875" style="201" customWidth="1"/>
    <col min="26" max="27" width="14.5703125" style="206" customWidth="1"/>
    <col min="28" max="16384" width="9.140625" style="206"/>
  </cols>
  <sheetData>
    <row r="1" spans="1:28" ht="15.75" x14ac:dyDescent="0.25">
      <c r="A1" s="218" t="s">
        <v>558</v>
      </c>
      <c r="B1" s="218"/>
      <c r="C1" s="218"/>
      <c r="D1" s="221"/>
      <c r="E1" s="221"/>
      <c r="F1" s="221"/>
      <c r="G1" s="221"/>
      <c r="H1" s="218"/>
      <c r="I1" s="218"/>
      <c r="J1" s="218"/>
      <c r="K1" s="218"/>
      <c r="L1" s="218"/>
      <c r="M1" s="218"/>
      <c r="N1" s="221"/>
      <c r="O1" s="219"/>
      <c r="P1" s="219"/>
      <c r="Q1" s="218"/>
      <c r="R1" s="218"/>
      <c r="S1" s="218"/>
      <c r="T1" s="218"/>
      <c r="U1" s="218"/>
      <c r="V1" s="218"/>
      <c r="W1" s="218"/>
      <c r="X1" s="218"/>
      <c r="Y1" s="218"/>
      <c r="Z1" s="218"/>
      <c r="AA1" s="218"/>
      <c r="AB1" s="218"/>
    </row>
    <row r="2" spans="1:28" ht="15.75" x14ac:dyDescent="0.25">
      <c r="A2" s="218" t="s">
        <v>1125</v>
      </c>
      <c r="B2" s="218"/>
      <c r="C2" s="218"/>
      <c r="D2" s="218"/>
      <c r="E2" s="218"/>
      <c r="F2" s="218"/>
      <c r="G2" s="218"/>
      <c r="H2" s="218"/>
      <c r="I2" s="218"/>
      <c r="J2" s="218"/>
      <c r="K2" s="218"/>
      <c r="L2" s="218"/>
      <c r="M2" s="218"/>
      <c r="N2" s="218"/>
      <c r="O2" s="219"/>
      <c r="P2" s="219"/>
      <c r="Q2" s="218"/>
      <c r="R2" s="222"/>
      <c r="S2" s="218"/>
      <c r="T2" s="218"/>
      <c r="U2" s="218"/>
      <c r="V2" s="218"/>
      <c r="W2" s="218"/>
      <c r="X2" s="218"/>
      <c r="Y2" s="218"/>
      <c r="Z2" s="218"/>
      <c r="AA2" s="218"/>
      <c r="AB2" s="218"/>
    </row>
    <row r="3" spans="1:28" ht="15.75" x14ac:dyDescent="0.25">
      <c r="A3" s="218" t="s">
        <v>642</v>
      </c>
      <c r="B3" s="218"/>
      <c r="C3" s="218"/>
      <c r="D3" s="218"/>
      <c r="E3" s="218"/>
      <c r="F3" s="218"/>
      <c r="G3" s="218"/>
      <c r="H3" s="218"/>
      <c r="I3" s="218"/>
      <c r="J3" s="218"/>
      <c r="K3" s="218"/>
      <c r="L3" s="218"/>
      <c r="M3" s="218"/>
      <c r="N3" s="218"/>
      <c r="O3" s="219"/>
      <c r="P3" s="219"/>
      <c r="Q3" s="218"/>
      <c r="R3" s="218"/>
      <c r="S3" s="218"/>
      <c r="T3" s="218"/>
      <c r="U3" s="218"/>
      <c r="V3" s="218"/>
      <c r="W3" s="218"/>
      <c r="X3" s="218"/>
      <c r="Y3" s="218"/>
      <c r="Z3" s="218"/>
      <c r="AA3" s="218"/>
      <c r="AB3" s="218"/>
    </row>
    <row r="4" spans="1:28" ht="15.75" x14ac:dyDescent="0.25">
      <c r="A4" s="218"/>
      <c r="B4" s="218"/>
      <c r="C4" s="218"/>
      <c r="D4" s="218"/>
      <c r="E4" s="218"/>
      <c r="F4" s="218"/>
      <c r="G4" s="218"/>
      <c r="H4" s="218"/>
      <c r="I4" s="218"/>
      <c r="J4" s="218"/>
      <c r="K4" s="218"/>
      <c r="L4" s="218"/>
      <c r="M4" s="218"/>
      <c r="N4" s="218"/>
      <c r="O4" s="219"/>
      <c r="P4" s="219"/>
      <c r="Q4" s="218"/>
      <c r="R4" s="218"/>
      <c r="S4" s="218"/>
      <c r="T4" s="218"/>
      <c r="U4" s="218"/>
      <c r="V4" s="218"/>
      <c r="W4" s="218"/>
      <c r="X4" s="218"/>
      <c r="Y4" s="218"/>
      <c r="Z4" s="218"/>
      <c r="AA4" s="218"/>
      <c r="AB4" s="218"/>
    </row>
    <row r="5" spans="1:28" ht="15.75" x14ac:dyDescent="0.25">
      <c r="A5" s="199" t="s">
        <v>192</v>
      </c>
      <c r="B5" s="199" t="s">
        <v>782</v>
      </c>
      <c r="C5" s="199" t="s">
        <v>136</v>
      </c>
      <c r="D5" s="199" t="s">
        <v>137</v>
      </c>
      <c r="E5" s="200" t="s">
        <v>649</v>
      </c>
      <c r="F5" s="199">
        <v>2022</v>
      </c>
      <c r="G5" s="199">
        <v>2021</v>
      </c>
      <c r="H5" s="199">
        <v>2020</v>
      </c>
      <c r="I5" s="199">
        <v>2019</v>
      </c>
      <c r="J5" s="199">
        <v>2018</v>
      </c>
      <c r="K5" s="199">
        <v>2017</v>
      </c>
      <c r="L5" s="199">
        <v>2016</v>
      </c>
      <c r="M5" s="223">
        <v>2015</v>
      </c>
      <c r="N5" s="199">
        <v>2014</v>
      </c>
      <c r="O5" s="199">
        <v>2013</v>
      </c>
      <c r="P5" s="199">
        <v>2012</v>
      </c>
      <c r="Q5" s="199">
        <v>2011</v>
      </c>
      <c r="R5" s="199">
        <v>2010</v>
      </c>
      <c r="S5" s="199">
        <v>2009</v>
      </c>
      <c r="T5" s="199">
        <v>2008</v>
      </c>
      <c r="U5" s="199">
        <v>2007</v>
      </c>
      <c r="V5" s="199">
        <v>2006</v>
      </c>
      <c r="W5" s="199">
        <v>2005</v>
      </c>
      <c r="X5" s="199">
        <v>2004</v>
      </c>
      <c r="Y5" s="199">
        <v>2003</v>
      </c>
      <c r="Z5" s="203"/>
      <c r="AA5" s="203"/>
      <c r="AB5" s="203"/>
    </row>
    <row r="6" spans="1:28" x14ac:dyDescent="0.2">
      <c r="A6" s="201" t="s">
        <v>189</v>
      </c>
      <c r="B6" s="201" t="s">
        <v>782</v>
      </c>
      <c r="C6" s="201" t="s">
        <v>983</v>
      </c>
      <c r="D6" s="201" t="s">
        <v>140</v>
      </c>
      <c r="E6" s="204">
        <v>59</v>
      </c>
      <c r="F6" s="201" t="s">
        <v>518</v>
      </c>
      <c r="G6" s="201" t="s">
        <v>518</v>
      </c>
      <c r="H6" s="201" t="s">
        <v>518</v>
      </c>
      <c r="I6" s="201" t="s">
        <v>518</v>
      </c>
      <c r="J6" s="201" t="s">
        <v>520</v>
      </c>
      <c r="K6" s="201" t="s">
        <v>518</v>
      </c>
      <c r="L6" s="201" t="s">
        <v>518</v>
      </c>
      <c r="N6" s="201" t="s">
        <v>517</v>
      </c>
      <c r="O6" s="201" t="s">
        <v>525</v>
      </c>
      <c r="P6" s="201" t="s">
        <v>518</v>
      </c>
      <c r="Q6" s="201" t="s">
        <v>518</v>
      </c>
      <c r="R6" s="201" t="s">
        <v>518</v>
      </c>
      <c r="S6" s="201" t="s">
        <v>518</v>
      </c>
      <c r="T6" s="201" t="s">
        <v>518</v>
      </c>
      <c r="U6" s="201" t="s">
        <v>518</v>
      </c>
      <c r="V6" s="201" t="s">
        <v>518</v>
      </c>
      <c r="W6" s="201" t="s">
        <v>518</v>
      </c>
      <c r="X6" s="201" t="s">
        <v>518</v>
      </c>
      <c r="Y6" s="201" t="s">
        <v>518</v>
      </c>
    </row>
    <row r="7" spans="1:28" x14ac:dyDescent="0.2">
      <c r="A7" s="201" t="s">
        <v>657</v>
      </c>
      <c r="C7" s="201" t="s">
        <v>1023</v>
      </c>
      <c r="D7" s="201" t="s">
        <v>140</v>
      </c>
      <c r="E7" s="204">
        <v>29</v>
      </c>
      <c r="G7" s="201" t="s">
        <v>535</v>
      </c>
      <c r="H7" s="201" t="s">
        <v>535</v>
      </c>
      <c r="I7" s="201" t="s">
        <v>535</v>
      </c>
      <c r="J7" s="201" t="s">
        <v>869</v>
      </c>
      <c r="K7" s="201" t="s">
        <v>520</v>
      </c>
      <c r="L7" s="201" t="s">
        <v>847</v>
      </c>
      <c r="M7" s="224" t="s">
        <v>520</v>
      </c>
      <c r="N7" s="201" t="s">
        <v>530</v>
      </c>
      <c r="O7" s="201" t="s">
        <v>530</v>
      </c>
      <c r="P7" s="201" t="s">
        <v>530</v>
      </c>
      <c r="Q7" s="201" t="s">
        <v>530</v>
      </c>
      <c r="R7" s="201" t="s">
        <v>530</v>
      </c>
      <c r="S7" s="201" t="s">
        <v>530</v>
      </c>
      <c r="T7" s="201" t="s">
        <v>530</v>
      </c>
      <c r="U7" s="201" t="s">
        <v>530</v>
      </c>
      <c r="W7" s="201" t="s">
        <v>530</v>
      </c>
      <c r="X7" s="201" t="s">
        <v>530</v>
      </c>
      <c r="Y7" s="201" t="s">
        <v>530</v>
      </c>
    </row>
    <row r="8" spans="1:28" x14ac:dyDescent="0.2">
      <c r="A8" s="201" t="s">
        <v>251</v>
      </c>
      <c r="C8" s="201" t="s">
        <v>250</v>
      </c>
      <c r="D8" s="201" t="s">
        <v>141</v>
      </c>
      <c r="E8" s="204">
        <v>49</v>
      </c>
      <c r="G8" s="201" t="s">
        <v>517</v>
      </c>
      <c r="H8" s="201" t="s">
        <v>517</v>
      </c>
      <c r="I8" s="201" t="s">
        <v>536</v>
      </c>
      <c r="J8" s="201"/>
      <c r="K8" s="201" t="s">
        <v>517</v>
      </c>
      <c r="L8" s="201" t="s">
        <v>517</v>
      </c>
      <c r="M8" s="224" t="s">
        <v>517</v>
      </c>
      <c r="N8" s="201" t="s">
        <v>517</v>
      </c>
      <c r="O8" s="201" t="s">
        <v>535</v>
      </c>
      <c r="P8" s="201" t="s">
        <v>812</v>
      </c>
      <c r="Q8" s="201" t="s">
        <v>518</v>
      </c>
      <c r="R8" s="201" t="s">
        <v>518</v>
      </c>
      <c r="S8" s="201" t="s">
        <v>518</v>
      </c>
      <c r="T8" s="201" t="s">
        <v>518</v>
      </c>
      <c r="U8" s="201" t="s">
        <v>518</v>
      </c>
      <c r="V8" s="201" t="s">
        <v>518</v>
      </c>
      <c r="W8" s="201" t="s">
        <v>518</v>
      </c>
      <c r="X8" s="201" t="s">
        <v>518</v>
      </c>
      <c r="Y8" s="201" t="s">
        <v>518</v>
      </c>
    </row>
    <row r="9" spans="1:28" x14ac:dyDescent="0.2">
      <c r="A9" s="201" t="s">
        <v>573</v>
      </c>
      <c r="C9" s="201" t="s">
        <v>984</v>
      </c>
      <c r="D9" s="201" t="s">
        <v>141</v>
      </c>
      <c r="E9" s="204">
        <v>49</v>
      </c>
      <c r="G9" s="201" t="s">
        <v>535</v>
      </c>
      <c r="H9" s="201" t="s">
        <v>535</v>
      </c>
      <c r="I9" s="201" t="s">
        <v>528</v>
      </c>
      <c r="J9" s="201" t="s">
        <v>396</v>
      </c>
      <c r="K9" s="201" t="s">
        <v>535</v>
      </c>
      <c r="L9" s="201" t="s">
        <v>535</v>
      </c>
      <c r="M9" s="224" t="s">
        <v>395</v>
      </c>
      <c r="N9" s="201" t="s">
        <v>395</v>
      </c>
    </row>
    <row r="10" spans="1:28" x14ac:dyDescent="0.2">
      <c r="A10" s="201" t="s">
        <v>345</v>
      </c>
      <c r="C10" s="201" t="s">
        <v>985</v>
      </c>
      <c r="D10" s="201" t="s">
        <v>142</v>
      </c>
      <c r="E10" s="204">
        <v>39</v>
      </c>
      <c r="G10" s="201" t="s">
        <v>528</v>
      </c>
      <c r="H10" s="201" t="s">
        <v>396</v>
      </c>
      <c r="I10" s="201" t="s">
        <v>518</v>
      </c>
      <c r="J10" s="201" t="s">
        <v>520</v>
      </c>
      <c r="K10" s="201" t="s">
        <v>535</v>
      </c>
      <c r="L10" s="201" t="s">
        <v>535</v>
      </c>
      <c r="M10" s="224" t="s">
        <v>535</v>
      </c>
      <c r="N10" s="201" t="s">
        <v>535</v>
      </c>
      <c r="O10" s="201" t="s">
        <v>535</v>
      </c>
      <c r="P10" s="201" t="s">
        <v>535</v>
      </c>
      <c r="Q10" s="201" t="s">
        <v>529</v>
      </c>
      <c r="R10" s="201" t="s">
        <v>521</v>
      </c>
      <c r="T10" s="201" t="s">
        <v>399</v>
      </c>
      <c r="U10" s="201" t="s">
        <v>530</v>
      </c>
      <c r="V10" s="201" t="s">
        <v>395</v>
      </c>
      <c r="W10" s="201" t="s">
        <v>520</v>
      </c>
      <c r="X10" s="201" t="s">
        <v>518</v>
      </c>
      <c r="Y10" s="201" t="s">
        <v>518</v>
      </c>
    </row>
    <row r="11" spans="1:28" x14ac:dyDescent="0.2">
      <c r="A11" s="201" t="s">
        <v>341</v>
      </c>
      <c r="C11" s="201" t="s">
        <v>986</v>
      </c>
      <c r="D11" s="201" t="s">
        <v>147</v>
      </c>
      <c r="E11" s="204">
        <v>39</v>
      </c>
      <c r="F11" s="201" t="s">
        <v>1234</v>
      </c>
      <c r="G11" s="201" t="s">
        <v>520</v>
      </c>
      <c r="H11" s="201" t="s">
        <v>520</v>
      </c>
      <c r="I11" s="201" t="s">
        <v>520</v>
      </c>
      <c r="J11" s="201" t="s">
        <v>520</v>
      </c>
      <c r="K11" s="201" t="s">
        <v>520</v>
      </c>
      <c r="L11" s="201" t="s">
        <v>527</v>
      </c>
      <c r="M11" s="224" t="s">
        <v>527</v>
      </c>
      <c r="N11" s="201" t="s">
        <v>527</v>
      </c>
      <c r="O11" s="201" t="s">
        <v>527</v>
      </c>
      <c r="P11" s="201" t="s">
        <v>527</v>
      </c>
      <c r="Q11" s="201" t="s">
        <v>527</v>
      </c>
      <c r="R11" s="201" t="s">
        <v>527</v>
      </c>
      <c r="S11" s="201" t="s">
        <v>518</v>
      </c>
      <c r="T11" s="201" t="s">
        <v>527</v>
      </c>
      <c r="U11" s="201" t="s">
        <v>527</v>
      </c>
      <c r="V11" s="201" t="s">
        <v>527</v>
      </c>
      <c r="W11" s="201" t="s">
        <v>527</v>
      </c>
      <c r="X11" s="201" t="s">
        <v>531</v>
      </c>
      <c r="Y11" s="201" t="s">
        <v>532</v>
      </c>
    </row>
    <row r="12" spans="1:28" x14ac:dyDescent="0.2">
      <c r="A12" s="201" t="s">
        <v>654</v>
      </c>
      <c r="C12" s="201" t="s">
        <v>655</v>
      </c>
      <c r="D12" s="201" t="s">
        <v>147</v>
      </c>
      <c r="E12" s="204">
        <v>27</v>
      </c>
      <c r="F12" s="201" t="s">
        <v>1234</v>
      </c>
      <c r="G12" s="201" t="s">
        <v>518</v>
      </c>
      <c r="H12" s="201" t="s">
        <v>518</v>
      </c>
      <c r="I12" s="201" t="s">
        <v>518</v>
      </c>
      <c r="J12" s="201" t="s">
        <v>518</v>
      </c>
      <c r="K12" s="201" t="s">
        <v>518</v>
      </c>
      <c r="L12" s="201" t="s">
        <v>518</v>
      </c>
      <c r="M12" s="201" t="s">
        <v>518</v>
      </c>
      <c r="N12" s="201" t="s">
        <v>518</v>
      </c>
      <c r="O12" s="201" t="s">
        <v>518</v>
      </c>
      <c r="P12" s="201" t="s">
        <v>518</v>
      </c>
      <c r="Q12" s="201" t="s">
        <v>396</v>
      </c>
      <c r="R12" s="201" t="s">
        <v>518</v>
      </c>
      <c r="S12" s="201" t="s">
        <v>518</v>
      </c>
      <c r="T12" s="201" t="s">
        <v>518</v>
      </c>
      <c r="U12" s="201" t="s">
        <v>518</v>
      </c>
      <c r="V12" s="201" t="s">
        <v>958</v>
      </c>
      <c r="W12" s="201" t="s">
        <v>522</v>
      </c>
      <c r="X12" s="201" t="s">
        <v>522</v>
      </c>
      <c r="Y12" s="201" t="s">
        <v>522</v>
      </c>
    </row>
    <row r="13" spans="1:28" x14ac:dyDescent="0.2">
      <c r="A13" s="201" t="s">
        <v>978</v>
      </c>
      <c r="C13" s="201" t="s">
        <v>980</v>
      </c>
      <c r="D13" s="201" t="s">
        <v>147</v>
      </c>
      <c r="E13" s="204">
        <v>38</v>
      </c>
      <c r="G13" s="201" t="s">
        <v>396</v>
      </c>
      <c r="H13" s="201" t="s">
        <v>1066</v>
      </c>
      <c r="I13" s="201" t="s">
        <v>521</v>
      </c>
      <c r="J13" s="201" t="s">
        <v>521</v>
      </c>
      <c r="K13" s="201" t="s">
        <v>521</v>
      </c>
      <c r="L13" s="201" t="s">
        <v>521</v>
      </c>
      <c r="M13" s="201" t="s">
        <v>521</v>
      </c>
      <c r="N13" s="201" t="s">
        <v>518</v>
      </c>
      <c r="O13" s="201" t="s">
        <v>518</v>
      </c>
      <c r="P13" s="201" t="s">
        <v>518</v>
      </c>
      <c r="Q13" s="201" t="s">
        <v>518</v>
      </c>
      <c r="R13" s="201" t="s">
        <v>518</v>
      </c>
      <c r="S13" s="201" t="s">
        <v>520</v>
      </c>
      <c r="T13" s="201" t="s">
        <v>520</v>
      </c>
      <c r="U13" s="201" t="s">
        <v>518</v>
      </c>
      <c r="V13" s="201" t="s">
        <v>518</v>
      </c>
      <c r="W13" s="201" t="s">
        <v>518</v>
      </c>
      <c r="X13" s="201" t="s">
        <v>520</v>
      </c>
      <c r="Y13" s="201" t="s">
        <v>518</v>
      </c>
    </row>
    <row r="14" spans="1:28" x14ac:dyDescent="0.2">
      <c r="A14" s="201" t="s">
        <v>209</v>
      </c>
      <c r="C14" s="201" t="s">
        <v>987</v>
      </c>
      <c r="D14" s="201" t="s">
        <v>143</v>
      </c>
      <c r="E14" s="204">
        <v>47</v>
      </c>
      <c r="F14" s="201" t="s">
        <v>520</v>
      </c>
      <c r="G14" s="201" t="s">
        <v>520</v>
      </c>
      <c r="H14" s="201" t="s">
        <v>520</v>
      </c>
      <c r="I14" s="201" t="s">
        <v>518</v>
      </c>
      <c r="J14" s="201" t="s">
        <v>518</v>
      </c>
      <c r="K14" s="201" t="s">
        <v>518</v>
      </c>
      <c r="L14" s="201" t="s">
        <v>518</v>
      </c>
      <c r="M14" s="224" t="s">
        <v>518</v>
      </c>
      <c r="O14" s="201" t="s">
        <v>525</v>
      </c>
      <c r="Q14" s="201" t="s">
        <v>396</v>
      </c>
      <c r="R14" s="201" t="s">
        <v>518</v>
      </c>
      <c r="S14" s="201" t="s">
        <v>518</v>
      </c>
      <c r="T14" s="201" t="s">
        <v>518</v>
      </c>
      <c r="U14" s="201" t="s">
        <v>518</v>
      </c>
      <c r="V14" s="201" t="s">
        <v>518</v>
      </c>
      <c r="W14" s="201" t="s">
        <v>518</v>
      </c>
      <c r="X14" s="201" t="s">
        <v>518</v>
      </c>
    </row>
    <row r="15" spans="1:28" x14ac:dyDescent="0.2">
      <c r="A15" s="201" t="s">
        <v>658</v>
      </c>
      <c r="C15" s="201" t="s">
        <v>981</v>
      </c>
      <c r="D15" s="201" t="s">
        <v>145</v>
      </c>
      <c r="E15" s="204">
        <v>34</v>
      </c>
      <c r="G15" s="201" t="s">
        <v>528</v>
      </c>
      <c r="H15" s="201" t="s">
        <v>528</v>
      </c>
      <c r="I15" s="201" t="s">
        <v>528</v>
      </c>
      <c r="J15" s="201" t="s">
        <v>528</v>
      </c>
      <c r="K15" s="201" t="s">
        <v>528</v>
      </c>
      <c r="L15" s="201" t="s">
        <v>528</v>
      </c>
      <c r="M15" s="201" t="s">
        <v>528</v>
      </c>
      <c r="N15" s="201" t="s">
        <v>528</v>
      </c>
      <c r="O15" s="201" t="s">
        <v>528</v>
      </c>
      <c r="P15" s="201" t="s">
        <v>528</v>
      </c>
      <c r="Q15" s="201" t="s">
        <v>528</v>
      </c>
      <c r="R15" s="201" t="s">
        <v>528</v>
      </c>
      <c r="S15" s="201" t="s">
        <v>528</v>
      </c>
      <c r="T15" s="201" t="s">
        <v>528</v>
      </c>
      <c r="U15" s="201" t="s">
        <v>528</v>
      </c>
      <c r="V15" s="201" t="s">
        <v>528</v>
      </c>
      <c r="W15" s="201" t="s">
        <v>528</v>
      </c>
      <c r="X15" s="201" t="s">
        <v>528</v>
      </c>
      <c r="Y15" s="201" t="s">
        <v>528</v>
      </c>
    </row>
    <row r="16" spans="1:28" x14ac:dyDescent="0.2">
      <c r="A16" s="201" t="s">
        <v>252</v>
      </c>
      <c r="C16" s="201" t="s">
        <v>988</v>
      </c>
      <c r="D16" s="201" t="s">
        <v>198</v>
      </c>
      <c r="E16" s="204">
        <v>47</v>
      </c>
      <c r="G16" s="201" t="s">
        <v>528</v>
      </c>
      <c r="H16" s="201" t="s">
        <v>528</v>
      </c>
      <c r="I16" s="201" t="s">
        <v>528</v>
      </c>
      <c r="J16" s="201" t="s">
        <v>872</v>
      </c>
      <c r="K16" s="201" t="s">
        <v>528</v>
      </c>
      <c r="L16" s="201" t="s">
        <v>528</v>
      </c>
      <c r="M16" s="224" t="s">
        <v>528</v>
      </c>
      <c r="N16" s="201" t="s">
        <v>528</v>
      </c>
      <c r="O16" s="201" t="s">
        <v>528</v>
      </c>
      <c r="P16" s="201" t="s">
        <v>528</v>
      </c>
      <c r="Q16" s="201" t="s">
        <v>528</v>
      </c>
      <c r="R16" s="201" t="s">
        <v>528</v>
      </c>
      <c r="S16" s="201" t="s">
        <v>528</v>
      </c>
      <c r="T16" s="201" t="s">
        <v>528</v>
      </c>
      <c r="U16" s="201" t="s">
        <v>528</v>
      </c>
      <c r="V16" s="201" t="s">
        <v>528</v>
      </c>
      <c r="W16" s="201" t="s">
        <v>528</v>
      </c>
      <c r="X16" s="201" t="s">
        <v>528</v>
      </c>
      <c r="Y16" s="201" t="s">
        <v>528</v>
      </c>
    </row>
    <row r="17" spans="1:25" x14ac:dyDescent="0.2">
      <c r="A17" s="201" t="s">
        <v>253</v>
      </c>
      <c r="C17" s="201" t="s">
        <v>989</v>
      </c>
      <c r="D17" s="201" t="s">
        <v>141</v>
      </c>
      <c r="E17" s="204">
        <v>50</v>
      </c>
      <c r="G17" s="201" t="s">
        <v>528</v>
      </c>
      <c r="H17" s="201" t="s">
        <v>528</v>
      </c>
      <c r="I17" s="201" t="s">
        <v>528</v>
      </c>
      <c r="J17" s="201" t="s">
        <v>528</v>
      </c>
      <c r="K17" s="201" t="s">
        <v>528</v>
      </c>
      <c r="L17" s="201" t="s">
        <v>528</v>
      </c>
      <c r="M17" s="224" t="s">
        <v>528</v>
      </c>
      <c r="N17" s="201" t="s">
        <v>528</v>
      </c>
      <c r="O17" s="201" t="s">
        <v>528</v>
      </c>
      <c r="P17" s="201" t="s">
        <v>528</v>
      </c>
      <c r="Q17" s="201" t="s">
        <v>528</v>
      </c>
      <c r="R17" s="201" t="s">
        <v>528</v>
      </c>
      <c r="S17" s="201" t="s">
        <v>528</v>
      </c>
      <c r="T17" s="201" t="s">
        <v>528</v>
      </c>
      <c r="U17" s="201" t="s">
        <v>528</v>
      </c>
      <c r="V17" s="201" t="s">
        <v>528</v>
      </c>
      <c r="W17" s="201" t="s">
        <v>528</v>
      </c>
      <c r="X17" s="201" t="s">
        <v>528</v>
      </c>
      <c r="Y17" s="201" t="s">
        <v>528</v>
      </c>
    </row>
    <row r="18" spans="1:25" x14ac:dyDescent="0.2">
      <c r="A18" s="201" t="s">
        <v>664</v>
      </c>
      <c r="C18" s="201" t="s">
        <v>1135</v>
      </c>
      <c r="D18" s="201" t="s">
        <v>142</v>
      </c>
      <c r="E18" s="204">
        <v>28</v>
      </c>
      <c r="G18" s="201" t="s">
        <v>535</v>
      </c>
      <c r="H18" s="201" t="s">
        <v>535</v>
      </c>
      <c r="I18" s="201" t="s">
        <v>535</v>
      </c>
      <c r="J18" s="201" t="s">
        <v>535</v>
      </c>
      <c r="K18" s="201" t="s">
        <v>535</v>
      </c>
      <c r="L18" s="201" t="s">
        <v>535</v>
      </c>
      <c r="M18" s="201" t="s">
        <v>535</v>
      </c>
      <c r="N18" s="201" t="s">
        <v>535</v>
      </c>
      <c r="O18" s="201" t="s">
        <v>535</v>
      </c>
      <c r="P18" s="201" t="s">
        <v>535</v>
      </c>
      <c r="Q18" s="201" t="s">
        <v>535</v>
      </c>
      <c r="R18" s="201" t="s">
        <v>535</v>
      </c>
      <c r="S18" s="201" t="s">
        <v>535</v>
      </c>
      <c r="T18" s="201" t="s">
        <v>535</v>
      </c>
      <c r="U18" s="201" t="s">
        <v>535</v>
      </c>
      <c r="V18" s="201" t="s">
        <v>535</v>
      </c>
      <c r="W18" s="201" t="s">
        <v>535</v>
      </c>
      <c r="X18" s="201" t="s">
        <v>535</v>
      </c>
      <c r="Y18" s="201" t="s">
        <v>535</v>
      </c>
    </row>
    <row r="19" spans="1:25" x14ac:dyDescent="0.2">
      <c r="A19" s="201" t="s">
        <v>430</v>
      </c>
      <c r="C19" s="201" t="s">
        <v>990</v>
      </c>
      <c r="D19" s="201" t="s">
        <v>143</v>
      </c>
      <c r="E19" s="204">
        <v>37</v>
      </c>
      <c r="G19" s="201" t="s">
        <v>528</v>
      </c>
      <c r="H19" s="201" t="s">
        <v>528</v>
      </c>
      <c r="I19" s="201" t="s">
        <v>528</v>
      </c>
      <c r="J19" s="201" t="s">
        <v>528</v>
      </c>
      <c r="K19" s="201" t="s">
        <v>528</v>
      </c>
      <c r="L19" s="201" t="s">
        <v>528</v>
      </c>
      <c r="M19" s="224" t="s">
        <v>528</v>
      </c>
      <c r="N19" s="201" t="s">
        <v>528</v>
      </c>
      <c r="O19" s="201" t="s">
        <v>528</v>
      </c>
      <c r="P19" s="201" t="s">
        <v>528</v>
      </c>
      <c r="Q19" s="201" t="s">
        <v>528</v>
      </c>
      <c r="R19" s="201" t="s">
        <v>528</v>
      </c>
      <c r="S19" s="201" t="s">
        <v>528</v>
      </c>
      <c r="T19" s="201" t="s">
        <v>528</v>
      </c>
      <c r="U19" s="201" t="s">
        <v>528</v>
      </c>
      <c r="V19" s="201" t="s">
        <v>528</v>
      </c>
      <c r="W19" s="201" t="s">
        <v>528</v>
      </c>
      <c r="X19" s="201" t="s">
        <v>528</v>
      </c>
      <c r="Y19" s="201" t="s">
        <v>528</v>
      </c>
    </row>
    <row r="20" spans="1:25" x14ac:dyDescent="0.2">
      <c r="A20" s="201" t="s">
        <v>574</v>
      </c>
      <c r="C20" s="201" t="s">
        <v>991</v>
      </c>
      <c r="D20" s="201" t="s">
        <v>141</v>
      </c>
      <c r="E20" s="204">
        <v>34</v>
      </c>
      <c r="F20" s="201" t="s">
        <v>531</v>
      </c>
      <c r="G20" s="201" t="s">
        <v>531</v>
      </c>
      <c r="H20" s="201" t="s">
        <v>531</v>
      </c>
      <c r="I20" s="201" t="s">
        <v>531</v>
      </c>
      <c r="J20" s="201" t="s">
        <v>531</v>
      </c>
      <c r="K20" s="201" t="s">
        <v>531</v>
      </c>
      <c r="L20" s="201" t="s">
        <v>531</v>
      </c>
      <c r="M20" s="224" t="s">
        <v>531</v>
      </c>
      <c r="N20" s="201" t="s">
        <v>531</v>
      </c>
      <c r="O20" s="201" t="s">
        <v>531</v>
      </c>
      <c r="P20" s="201" t="s">
        <v>398</v>
      </c>
      <c r="Q20" s="201" t="s">
        <v>532</v>
      </c>
      <c r="R20" s="201" t="s">
        <v>531</v>
      </c>
      <c r="S20" s="201" t="s">
        <v>522</v>
      </c>
      <c r="T20" s="201" t="s">
        <v>532</v>
      </c>
      <c r="U20" s="201" t="s">
        <v>532</v>
      </c>
      <c r="V20" s="201" t="s">
        <v>532</v>
      </c>
      <c r="W20" s="201" t="s">
        <v>522</v>
      </c>
      <c r="Y20" s="201" t="s">
        <v>532</v>
      </c>
    </row>
    <row r="21" spans="1:25" x14ac:dyDescent="0.2">
      <c r="A21" s="201" t="s">
        <v>665</v>
      </c>
      <c r="B21" s="201" t="s">
        <v>782</v>
      </c>
      <c r="C21" s="201" t="s">
        <v>992</v>
      </c>
      <c r="D21" s="201" t="s">
        <v>140</v>
      </c>
      <c r="E21" s="204">
        <v>28</v>
      </c>
      <c r="F21" s="201" t="s">
        <v>522</v>
      </c>
      <c r="G21" s="201" t="s">
        <v>522</v>
      </c>
      <c r="H21" s="201"/>
      <c r="I21" s="201" t="s">
        <v>531</v>
      </c>
      <c r="J21" s="201" t="s">
        <v>522</v>
      </c>
      <c r="K21" s="201" t="s">
        <v>522</v>
      </c>
      <c r="L21" s="201"/>
      <c r="M21" s="224" t="s">
        <v>522</v>
      </c>
      <c r="N21" s="201" t="s">
        <v>522</v>
      </c>
      <c r="O21" s="201" t="s">
        <v>522</v>
      </c>
      <c r="P21" s="201" t="s">
        <v>522</v>
      </c>
      <c r="Q21" s="201" t="s">
        <v>522</v>
      </c>
      <c r="R21" s="201" t="s">
        <v>522</v>
      </c>
      <c r="T21" s="201" t="s">
        <v>522</v>
      </c>
      <c r="U21" s="201" t="s">
        <v>522</v>
      </c>
      <c r="V21" s="201" t="s">
        <v>522</v>
      </c>
      <c r="W21" s="201" t="s">
        <v>522</v>
      </c>
      <c r="X21" s="201" t="s">
        <v>522</v>
      </c>
      <c r="Y21" s="201" t="s">
        <v>535</v>
      </c>
    </row>
    <row r="22" spans="1:25" x14ac:dyDescent="0.2">
      <c r="A22" s="201" t="s">
        <v>575</v>
      </c>
      <c r="B22" s="201" t="s">
        <v>782</v>
      </c>
      <c r="C22" s="201" t="s">
        <v>993</v>
      </c>
      <c r="D22" s="201" t="s">
        <v>197</v>
      </c>
      <c r="E22" s="204">
        <v>34</v>
      </c>
      <c r="F22" s="201" t="s">
        <v>520</v>
      </c>
      <c r="G22" s="201" t="s">
        <v>530</v>
      </c>
      <c r="H22" s="201" t="s">
        <v>520</v>
      </c>
      <c r="I22" s="201" t="s">
        <v>520</v>
      </c>
      <c r="J22" s="201" t="s">
        <v>518</v>
      </c>
      <c r="K22" s="201"/>
      <c r="L22" s="201" t="s">
        <v>528</v>
      </c>
      <c r="N22" s="201" t="s">
        <v>531</v>
      </c>
      <c r="O22" s="201" t="s">
        <v>530</v>
      </c>
      <c r="P22" s="201" t="s">
        <v>530</v>
      </c>
      <c r="Q22" s="201" t="s">
        <v>577</v>
      </c>
      <c r="R22" s="201" t="s">
        <v>530</v>
      </c>
      <c r="S22" s="201" t="s">
        <v>533</v>
      </c>
      <c r="T22" s="201" t="s">
        <v>531</v>
      </c>
      <c r="U22" s="201" t="s">
        <v>530</v>
      </c>
      <c r="V22" s="201" t="s">
        <v>530</v>
      </c>
      <c r="W22" s="201" t="s">
        <v>530</v>
      </c>
      <c r="X22" s="201" t="s">
        <v>533</v>
      </c>
      <c r="Y22" s="201" t="s">
        <v>533</v>
      </c>
    </row>
    <row r="23" spans="1:25" x14ac:dyDescent="0.2">
      <c r="A23" s="201" t="s">
        <v>254</v>
      </c>
      <c r="C23" s="201" t="s">
        <v>896</v>
      </c>
      <c r="D23" s="201" t="s">
        <v>142</v>
      </c>
      <c r="E23" s="204">
        <v>28</v>
      </c>
      <c r="F23" s="201" t="s">
        <v>531</v>
      </c>
      <c r="G23" s="201" t="s">
        <v>531</v>
      </c>
      <c r="H23" s="201" t="s">
        <v>531</v>
      </c>
      <c r="I23" s="201" t="s">
        <v>531</v>
      </c>
      <c r="J23" s="201" t="s">
        <v>531</v>
      </c>
      <c r="K23" s="201" t="s">
        <v>531</v>
      </c>
      <c r="L23" s="201" t="s">
        <v>531</v>
      </c>
      <c r="M23" s="224" t="s">
        <v>518</v>
      </c>
      <c r="N23" s="201" t="s">
        <v>518</v>
      </c>
      <c r="O23" s="201" t="s">
        <v>518</v>
      </c>
      <c r="P23" s="201" t="s">
        <v>518</v>
      </c>
      <c r="Q23" s="201" t="s">
        <v>518</v>
      </c>
      <c r="R23" s="201" t="s">
        <v>518</v>
      </c>
      <c r="S23" s="201" t="s">
        <v>518</v>
      </c>
      <c r="T23" s="201" t="s">
        <v>527</v>
      </c>
      <c r="U23" s="201" t="s">
        <v>527</v>
      </c>
      <c r="V23" s="201" t="s">
        <v>527</v>
      </c>
      <c r="W23" s="201" t="s">
        <v>527</v>
      </c>
      <c r="X23" s="201" t="s">
        <v>527</v>
      </c>
      <c r="Y23" s="201" t="s">
        <v>527</v>
      </c>
    </row>
    <row r="24" spans="1:25" x14ac:dyDescent="0.2">
      <c r="A24" s="201" t="s">
        <v>809</v>
      </c>
      <c r="C24" s="201" t="s">
        <v>1183</v>
      </c>
      <c r="D24" s="201" t="s">
        <v>143</v>
      </c>
      <c r="E24" s="204">
        <v>25</v>
      </c>
      <c r="F24" s="201" t="s">
        <v>520</v>
      </c>
      <c r="G24" s="201" t="s">
        <v>520</v>
      </c>
      <c r="H24" s="201" t="s">
        <v>520</v>
      </c>
      <c r="I24" s="201" t="s">
        <v>518</v>
      </c>
      <c r="J24" s="201" t="s">
        <v>518</v>
      </c>
      <c r="K24" s="201" t="s">
        <v>518</v>
      </c>
      <c r="L24" s="201" t="s">
        <v>518</v>
      </c>
      <c r="M24" s="224" t="s">
        <v>520</v>
      </c>
      <c r="N24" s="201" t="s">
        <v>518</v>
      </c>
      <c r="O24" s="201" t="s">
        <v>520</v>
      </c>
      <c r="P24" s="201" t="s">
        <v>518</v>
      </c>
      <c r="Q24" s="201" t="s">
        <v>521</v>
      </c>
      <c r="R24" s="201" t="s">
        <v>521</v>
      </c>
      <c r="S24" s="201" t="s">
        <v>521</v>
      </c>
      <c r="T24" s="201" t="s">
        <v>521</v>
      </c>
      <c r="U24" s="201" t="s">
        <v>521</v>
      </c>
      <c r="V24" s="201" t="s">
        <v>521</v>
      </c>
      <c r="W24" s="201" t="s">
        <v>528</v>
      </c>
      <c r="Y24" s="201" t="s">
        <v>533</v>
      </c>
    </row>
    <row r="25" spans="1:25" x14ac:dyDescent="0.2">
      <c r="A25" s="201" t="s">
        <v>308</v>
      </c>
      <c r="C25" s="201" t="s">
        <v>994</v>
      </c>
      <c r="D25" s="201" t="s">
        <v>142</v>
      </c>
      <c r="E25" s="204">
        <v>39</v>
      </c>
      <c r="F25" s="201" t="s">
        <v>520</v>
      </c>
      <c r="G25" s="201" t="s">
        <v>518</v>
      </c>
      <c r="H25" s="201" t="s">
        <v>518</v>
      </c>
      <c r="I25" s="201" t="s">
        <v>518</v>
      </c>
      <c r="J25" s="201" t="s">
        <v>520</v>
      </c>
      <c r="K25" s="201" t="s">
        <v>520</v>
      </c>
      <c r="L25" s="201" t="s">
        <v>520</v>
      </c>
      <c r="M25" s="224" t="s">
        <v>520</v>
      </c>
      <c r="N25" s="201" t="s">
        <v>520</v>
      </c>
      <c r="O25" s="201" t="s">
        <v>521</v>
      </c>
      <c r="P25" s="201" t="s">
        <v>521</v>
      </c>
      <c r="Q25" s="201" t="s">
        <v>521</v>
      </c>
      <c r="R25" s="201" t="s">
        <v>521</v>
      </c>
      <c r="S25" s="201" t="s">
        <v>521</v>
      </c>
      <c r="T25" s="201" t="s">
        <v>518</v>
      </c>
      <c r="U25" s="201" t="s">
        <v>518</v>
      </c>
      <c r="V25" s="201" t="s">
        <v>534</v>
      </c>
      <c r="W25" s="201" t="s">
        <v>534</v>
      </c>
      <c r="X25" s="201" t="s">
        <v>534</v>
      </c>
      <c r="Y25" s="201" t="s">
        <v>534</v>
      </c>
    </row>
    <row r="26" spans="1:25" x14ac:dyDescent="0.2">
      <c r="A26" s="201" t="s">
        <v>403</v>
      </c>
      <c r="C26" s="201" t="s">
        <v>995</v>
      </c>
      <c r="D26" s="201" t="s">
        <v>140</v>
      </c>
      <c r="E26" s="204">
        <v>37</v>
      </c>
      <c r="G26" s="201" t="s">
        <v>397</v>
      </c>
      <c r="H26" s="201" t="s">
        <v>535</v>
      </c>
      <c r="I26" s="201" t="s">
        <v>535</v>
      </c>
      <c r="J26" s="201" t="s">
        <v>535</v>
      </c>
      <c r="K26" s="201" t="s">
        <v>535</v>
      </c>
      <c r="L26" s="201" t="s">
        <v>535</v>
      </c>
      <c r="M26" s="224" t="s">
        <v>535</v>
      </c>
      <c r="N26" s="201" t="s">
        <v>535</v>
      </c>
      <c r="O26" s="201" t="s">
        <v>535</v>
      </c>
      <c r="P26" s="201" t="s">
        <v>535</v>
      </c>
      <c r="Q26" s="201" t="s">
        <v>535</v>
      </c>
      <c r="R26" s="201" t="s">
        <v>399</v>
      </c>
      <c r="S26" s="201" t="s">
        <v>520</v>
      </c>
      <c r="T26" s="201" t="s">
        <v>520</v>
      </c>
      <c r="U26" s="201" t="s">
        <v>520</v>
      </c>
      <c r="V26" s="201" t="s">
        <v>520</v>
      </c>
      <c r="W26" s="201" t="s">
        <v>520</v>
      </c>
      <c r="X26" s="201" t="s">
        <v>520</v>
      </c>
      <c r="Y26" s="201" t="s">
        <v>520</v>
      </c>
    </row>
    <row r="27" spans="1:25" x14ac:dyDescent="0.2">
      <c r="A27" s="201" t="s">
        <v>255</v>
      </c>
      <c r="C27" s="201" t="s">
        <v>996</v>
      </c>
      <c r="D27" s="201" t="s">
        <v>143</v>
      </c>
      <c r="E27" s="204">
        <v>45</v>
      </c>
      <c r="F27" s="201" t="s">
        <v>533</v>
      </c>
      <c r="G27" s="201" t="s">
        <v>522</v>
      </c>
      <c r="H27" s="201" t="s">
        <v>531</v>
      </c>
      <c r="I27" s="201" t="s">
        <v>531</v>
      </c>
      <c r="J27" s="201" t="s">
        <v>518</v>
      </c>
      <c r="K27" s="201" t="s">
        <v>531</v>
      </c>
      <c r="L27" s="201" t="s">
        <v>531</v>
      </c>
      <c r="M27" s="224" t="s">
        <v>531</v>
      </c>
      <c r="N27" s="201" t="s">
        <v>531</v>
      </c>
      <c r="O27" s="201" t="s">
        <v>531</v>
      </c>
      <c r="P27" s="201" t="s">
        <v>531</v>
      </c>
      <c r="Q27" s="201" t="s">
        <v>531</v>
      </c>
      <c r="R27" s="201" t="s">
        <v>531</v>
      </c>
      <c r="S27" s="201" t="s">
        <v>522</v>
      </c>
      <c r="T27" s="201" t="s">
        <v>531</v>
      </c>
      <c r="U27" s="201" t="s">
        <v>531</v>
      </c>
      <c r="V27" s="201" t="s">
        <v>528</v>
      </c>
      <c r="W27" s="201" t="s">
        <v>528</v>
      </c>
      <c r="X27" s="201" t="s">
        <v>528</v>
      </c>
      <c r="Y27" s="201" t="s">
        <v>533</v>
      </c>
    </row>
    <row r="28" spans="1:25" x14ac:dyDescent="0.2">
      <c r="A28" s="201" t="s">
        <v>190</v>
      </c>
      <c r="B28" s="201" t="s">
        <v>782</v>
      </c>
      <c r="C28" s="201" t="s">
        <v>997</v>
      </c>
      <c r="D28" s="201" t="s">
        <v>143</v>
      </c>
      <c r="E28" s="204">
        <v>59</v>
      </c>
      <c r="F28" s="201" t="s">
        <v>518</v>
      </c>
      <c r="G28" s="201" t="s">
        <v>518</v>
      </c>
      <c r="H28" s="201" t="s">
        <v>518</v>
      </c>
      <c r="I28" s="201" t="s">
        <v>518</v>
      </c>
      <c r="J28" s="201" t="s">
        <v>518</v>
      </c>
      <c r="K28" s="201" t="s">
        <v>518</v>
      </c>
      <c r="L28" s="201" t="s">
        <v>518</v>
      </c>
      <c r="M28" s="224" t="s">
        <v>518</v>
      </c>
      <c r="N28" s="201" t="s">
        <v>518</v>
      </c>
      <c r="O28" s="201" t="s">
        <v>518</v>
      </c>
      <c r="P28" s="201" t="s">
        <v>518</v>
      </c>
      <c r="Q28" s="201" t="s">
        <v>518</v>
      </c>
      <c r="R28" s="201" t="s">
        <v>518</v>
      </c>
      <c r="S28" s="201" t="s">
        <v>518</v>
      </c>
      <c r="T28" s="201" t="s">
        <v>518</v>
      </c>
      <c r="U28" s="201" t="s">
        <v>518</v>
      </c>
      <c r="V28" s="201" t="s">
        <v>518</v>
      </c>
      <c r="W28" s="201" t="s">
        <v>518</v>
      </c>
      <c r="X28" s="201" t="s">
        <v>518</v>
      </c>
      <c r="Y28" s="201" t="s">
        <v>518</v>
      </c>
    </row>
    <row r="29" spans="1:25" x14ac:dyDescent="0.2">
      <c r="A29" s="201" t="s">
        <v>491</v>
      </c>
      <c r="C29" s="201" t="s">
        <v>998</v>
      </c>
      <c r="D29" s="201" t="s">
        <v>143</v>
      </c>
      <c r="E29" s="204">
        <v>59</v>
      </c>
      <c r="F29" s="201" t="s">
        <v>1382</v>
      </c>
      <c r="G29" s="201" t="s">
        <v>527</v>
      </c>
      <c r="H29" s="201" t="s">
        <v>968</v>
      </c>
      <c r="I29" s="201" t="s">
        <v>527</v>
      </c>
      <c r="J29" s="201" t="s">
        <v>527</v>
      </c>
      <c r="K29" s="201" t="s">
        <v>527</v>
      </c>
      <c r="L29" s="201" t="s">
        <v>527</v>
      </c>
      <c r="M29" s="224" t="s">
        <v>518</v>
      </c>
      <c r="N29" s="201" t="s">
        <v>527</v>
      </c>
      <c r="O29" s="201" t="s">
        <v>527</v>
      </c>
      <c r="P29" s="201" t="s">
        <v>527</v>
      </c>
      <c r="Q29" s="201" t="s">
        <v>518</v>
      </c>
      <c r="R29" s="201" t="s">
        <v>518</v>
      </c>
      <c r="S29" s="201" t="s">
        <v>518</v>
      </c>
      <c r="T29" s="201" t="s">
        <v>518</v>
      </c>
      <c r="U29" s="201" t="s">
        <v>518</v>
      </c>
      <c r="V29" s="201" t="s">
        <v>518</v>
      </c>
      <c r="W29" s="201" t="s">
        <v>518</v>
      </c>
      <c r="Y29" s="201" t="s">
        <v>518</v>
      </c>
    </row>
    <row r="30" spans="1:25" x14ac:dyDescent="0.2">
      <c r="A30" s="201" t="s">
        <v>191</v>
      </c>
      <c r="C30" s="201" t="s">
        <v>956</v>
      </c>
      <c r="D30" s="201" t="s">
        <v>145</v>
      </c>
      <c r="E30" s="204">
        <v>47</v>
      </c>
      <c r="F30" s="201" t="s">
        <v>520</v>
      </c>
      <c r="G30" s="201" t="s">
        <v>520</v>
      </c>
      <c r="H30" s="201" t="s">
        <v>520</v>
      </c>
      <c r="I30" s="201" t="s">
        <v>520</v>
      </c>
      <c r="J30" s="201" t="s">
        <v>520</v>
      </c>
      <c r="K30" s="201" t="s">
        <v>520</v>
      </c>
      <c r="L30" s="201" t="s">
        <v>520</v>
      </c>
      <c r="M30" s="224" t="s">
        <v>520</v>
      </c>
      <c r="N30" s="201" t="s">
        <v>520</v>
      </c>
      <c r="O30" s="201" t="s">
        <v>518</v>
      </c>
      <c r="P30" s="201" t="s">
        <v>520</v>
      </c>
      <c r="Q30" s="201" t="s">
        <v>520</v>
      </c>
      <c r="R30" s="201" t="s">
        <v>520</v>
      </c>
      <c r="S30" s="201" t="s">
        <v>520</v>
      </c>
      <c r="T30" s="201" t="s">
        <v>520</v>
      </c>
      <c r="U30" s="201" t="s">
        <v>520</v>
      </c>
      <c r="V30" s="201" t="s">
        <v>520</v>
      </c>
      <c r="W30" s="201" t="s">
        <v>520</v>
      </c>
      <c r="X30" s="201" t="s">
        <v>520</v>
      </c>
      <c r="Y30" s="201" t="s">
        <v>520</v>
      </c>
    </row>
    <row r="31" spans="1:25" x14ac:dyDescent="0.2">
      <c r="A31" s="201" t="s">
        <v>257</v>
      </c>
      <c r="C31" s="201" t="s">
        <v>999</v>
      </c>
      <c r="D31" s="201" t="s">
        <v>140</v>
      </c>
      <c r="E31" s="204">
        <v>59</v>
      </c>
      <c r="G31" s="201" t="s">
        <v>521</v>
      </c>
      <c r="H31" s="201" t="s">
        <v>521</v>
      </c>
      <c r="I31" s="201" t="s">
        <v>521</v>
      </c>
      <c r="J31" s="201" t="s">
        <v>521</v>
      </c>
      <c r="K31" s="201" t="s">
        <v>521</v>
      </c>
      <c r="L31" s="201" t="s">
        <v>521</v>
      </c>
      <c r="M31" s="224" t="s">
        <v>521</v>
      </c>
      <c r="N31" s="201" t="s">
        <v>521</v>
      </c>
      <c r="O31" s="201" t="s">
        <v>521</v>
      </c>
      <c r="P31" s="201" t="s">
        <v>521</v>
      </c>
      <c r="Q31" s="201" t="s">
        <v>521</v>
      </c>
      <c r="R31" s="201" t="s">
        <v>521</v>
      </c>
      <c r="S31" s="201" t="s">
        <v>521</v>
      </c>
      <c r="T31" s="201" t="s">
        <v>521</v>
      </c>
      <c r="U31" s="201" t="s">
        <v>521</v>
      </c>
      <c r="V31" s="201" t="s">
        <v>521</v>
      </c>
      <c r="W31" s="201" t="s">
        <v>521</v>
      </c>
      <c r="X31" s="201" t="s">
        <v>521</v>
      </c>
      <c r="Y31" s="201" t="s">
        <v>521</v>
      </c>
    </row>
    <row r="32" spans="1:25" x14ac:dyDescent="0.2">
      <c r="A32" s="201" t="s">
        <v>474</v>
      </c>
      <c r="C32" s="201" t="s">
        <v>1000</v>
      </c>
      <c r="D32" s="201" t="s">
        <v>147</v>
      </c>
      <c r="E32" s="204">
        <v>36</v>
      </c>
      <c r="G32" s="201" t="s">
        <v>517</v>
      </c>
      <c r="H32" s="201" t="s">
        <v>517</v>
      </c>
      <c r="I32" s="201" t="s">
        <v>517</v>
      </c>
      <c r="J32" s="201" t="s">
        <v>517</v>
      </c>
      <c r="K32" s="201" t="s">
        <v>517</v>
      </c>
      <c r="L32" s="201" t="s">
        <v>517</v>
      </c>
      <c r="M32" s="224" t="s">
        <v>517</v>
      </c>
      <c r="N32" s="201" t="s">
        <v>517</v>
      </c>
      <c r="O32" s="201" t="s">
        <v>517</v>
      </c>
      <c r="P32" s="201" t="s">
        <v>517</v>
      </c>
      <c r="Q32" s="201" t="s">
        <v>517</v>
      </c>
      <c r="R32" s="201" t="s">
        <v>517</v>
      </c>
      <c r="S32" s="201" t="s">
        <v>517</v>
      </c>
      <c r="T32" s="201" t="s">
        <v>517</v>
      </c>
      <c r="U32" s="201" t="s">
        <v>517</v>
      </c>
      <c r="V32" s="201" t="s">
        <v>517</v>
      </c>
      <c r="W32" s="201" t="s">
        <v>517</v>
      </c>
      <c r="X32" s="201" t="s">
        <v>517</v>
      </c>
      <c r="Y32" s="201" t="s">
        <v>517</v>
      </c>
    </row>
    <row r="33" spans="1:27" x14ac:dyDescent="0.2">
      <c r="A33" s="201" t="s">
        <v>259</v>
      </c>
      <c r="C33" s="201" t="s">
        <v>1001</v>
      </c>
      <c r="D33" s="201" t="s">
        <v>140</v>
      </c>
      <c r="E33" s="204">
        <v>59</v>
      </c>
      <c r="G33" s="201" t="s">
        <v>528</v>
      </c>
      <c r="H33" s="201" t="s">
        <v>528</v>
      </c>
      <c r="I33" s="201" t="s">
        <v>528</v>
      </c>
      <c r="J33" s="201" t="s">
        <v>528</v>
      </c>
      <c r="K33" s="201" t="s">
        <v>528</v>
      </c>
      <c r="L33" s="201" t="s">
        <v>528</v>
      </c>
      <c r="M33" s="224" t="s">
        <v>528</v>
      </c>
      <c r="N33" s="201" t="s">
        <v>528</v>
      </c>
      <c r="O33" s="201" t="s">
        <v>528</v>
      </c>
      <c r="P33" s="201" t="s">
        <v>528</v>
      </c>
      <c r="Q33" s="201" t="s">
        <v>528</v>
      </c>
      <c r="R33" s="201" t="s">
        <v>528</v>
      </c>
      <c r="S33" s="201" t="s">
        <v>528</v>
      </c>
      <c r="T33" s="201" t="s">
        <v>528</v>
      </c>
      <c r="U33" s="201" t="s">
        <v>528</v>
      </c>
      <c r="V33" s="201" t="s">
        <v>528</v>
      </c>
      <c r="W33" s="201" t="s">
        <v>528</v>
      </c>
      <c r="X33" s="201" t="s">
        <v>528</v>
      </c>
      <c r="Y33" s="201" t="s">
        <v>535</v>
      </c>
    </row>
    <row r="34" spans="1:27" x14ac:dyDescent="0.2">
      <c r="A34" s="201" t="s">
        <v>671</v>
      </c>
      <c r="C34" s="201" t="s">
        <v>959</v>
      </c>
      <c r="D34" s="201" t="s">
        <v>795</v>
      </c>
      <c r="E34" s="204">
        <v>27</v>
      </c>
      <c r="F34" s="201" t="s">
        <v>518</v>
      </c>
      <c r="G34" s="201" t="s">
        <v>518</v>
      </c>
      <c r="H34" s="201" t="s">
        <v>518</v>
      </c>
      <c r="I34" s="201" t="s">
        <v>518</v>
      </c>
      <c r="J34" s="201" t="s">
        <v>518</v>
      </c>
      <c r="K34" s="201" t="s">
        <v>518</v>
      </c>
      <c r="L34" s="201" t="s">
        <v>518</v>
      </c>
      <c r="M34" s="201" t="s">
        <v>518</v>
      </c>
      <c r="N34" s="201" t="s">
        <v>518</v>
      </c>
      <c r="O34" s="201" t="s">
        <v>518</v>
      </c>
      <c r="P34" s="201" t="s">
        <v>960</v>
      </c>
      <c r="Q34" s="201" t="s">
        <v>518</v>
      </c>
      <c r="R34" s="201" t="s">
        <v>518</v>
      </c>
      <c r="S34" s="201" t="s">
        <v>518</v>
      </c>
      <c r="T34" s="201" t="s">
        <v>534</v>
      </c>
      <c r="U34" s="201" t="s">
        <v>534</v>
      </c>
      <c r="V34" s="201" t="s">
        <v>534</v>
      </c>
      <c r="W34" s="201" t="s">
        <v>534</v>
      </c>
      <c r="X34" s="201" t="s">
        <v>534</v>
      </c>
      <c r="Y34" s="201" t="s">
        <v>534</v>
      </c>
    </row>
    <row r="35" spans="1:27" x14ac:dyDescent="0.2">
      <c r="A35" s="201" t="s">
        <v>674</v>
      </c>
      <c r="C35" s="201" t="s">
        <v>982</v>
      </c>
      <c r="D35" s="201" t="s">
        <v>140</v>
      </c>
      <c r="E35" s="204">
        <v>27</v>
      </c>
      <c r="F35" s="201" t="s">
        <v>1503</v>
      </c>
      <c r="G35" s="201" t="s">
        <v>531</v>
      </c>
      <c r="H35" s="201" t="s">
        <v>531</v>
      </c>
      <c r="I35" s="201" t="s">
        <v>531</v>
      </c>
      <c r="J35" s="201" t="s">
        <v>531</v>
      </c>
      <c r="K35" s="201" t="s">
        <v>531</v>
      </c>
      <c r="L35" s="201" t="s">
        <v>531</v>
      </c>
      <c r="M35" s="201" t="s">
        <v>531</v>
      </c>
      <c r="N35" s="201" t="s">
        <v>531</v>
      </c>
      <c r="O35" s="201" t="s">
        <v>531</v>
      </c>
      <c r="P35" s="201" t="s">
        <v>531</v>
      </c>
      <c r="Q35" s="201" t="s">
        <v>531</v>
      </c>
      <c r="R35" s="201" t="s">
        <v>531</v>
      </c>
      <c r="S35" s="201" t="s">
        <v>531</v>
      </c>
      <c r="T35" s="201" t="s">
        <v>531</v>
      </c>
      <c r="U35" s="201" t="s">
        <v>531</v>
      </c>
      <c r="V35" s="201" t="s">
        <v>531</v>
      </c>
      <c r="W35" s="201" t="s">
        <v>531</v>
      </c>
      <c r="X35" s="201" t="s">
        <v>531</v>
      </c>
      <c r="Y35" s="201" t="s">
        <v>531</v>
      </c>
    </row>
    <row r="36" spans="1:27" x14ac:dyDescent="0.2">
      <c r="A36" s="201" t="s">
        <v>346</v>
      </c>
      <c r="C36" s="201" t="s">
        <v>1002</v>
      </c>
      <c r="D36" s="201" t="s">
        <v>197</v>
      </c>
      <c r="E36" s="204">
        <v>39</v>
      </c>
      <c r="G36" s="201" t="s">
        <v>535</v>
      </c>
      <c r="H36" s="201"/>
      <c r="I36" s="201" t="s">
        <v>530</v>
      </c>
      <c r="J36" s="201" t="s">
        <v>530</v>
      </c>
      <c r="K36" s="201" t="s">
        <v>530</v>
      </c>
      <c r="L36" s="201" t="s">
        <v>530</v>
      </c>
      <c r="M36" s="224" t="s">
        <v>530</v>
      </c>
      <c r="N36" s="201" t="s">
        <v>530</v>
      </c>
      <c r="O36" s="201" t="s">
        <v>530</v>
      </c>
      <c r="P36" s="201" t="s">
        <v>530</v>
      </c>
      <c r="Q36" s="201" t="s">
        <v>530</v>
      </c>
      <c r="R36" s="201" t="s">
        <v>530</v>
      </c>
      <c r="S36" s="201" t="s">
        <v>530</v>
      </c>
      <c r="T36" s="201" t="s">
        <v>530</v>
      </c>
      <c r="U36" s="201" t="s">
        <v>530</v>
      </c>
      <c r="V36" s="201" t="s">
        <v>520</v>
      </c>
      <c r="W36" s="201" t="s">
        <v>530</v>
      </c>
      <c r="X36" s="201" t="s">
        <v>530</v>
      </c>
      <c r="Y36" s="201" t="s">
        <v>530</v>
      </c>
    </row>
    <row r="37" spans="1:27" x14ac:dyDescent="0.2">
      <c r="A37" s="201" t="s">
        <v>675</v>
      </c>
      <c r="C37" s="201" t="s">
        <v>1003</v>
      </c>
      <c r="D37" s="201" t="s">
        <v>795</v>
      </c>
      <c r="E37" s="204">
        <v>49</v>
      </c>
      <c r="G37" s="201" t="s">
        <v>521</v>
      </c>
      <c r="H37" s="201" t="s">
        <v>521</v>
      </c>
      <c r="I37" s="201" t="s">
        <v>521</v>
      </c>
      <c r="J37" s="201" t="s">
        <v>521</v>
      </c>
      <c r="K37" s="201" t="s">
        <v>533</v>
      </c>
      <c r="L37" s="201" t="s">
        <v>521</v>
      </c>
      <c r="M37" s="224" t="s">
        <v>521</v>
      </c>
      <c r="N37" s="201" t="s">
        <v>521</v>
      </c>
      <c r="O37" s="201" t="s">
        <v>521</v>
      </c>
      <c r="P37" s="201" t="s">
        <v>521</v>
      </c>
      <c r="Q37" s="201" t="s">
        <v>521</v>
      </c>
      <c r="R37" s="201" t="s">
        <v>521</v>
      </c>
      <c r="S37" s="201" t="s">
        <v>521</v>
      </c>
      <c r="T37" s="201" t="s">
        <v>533</v>
      </c>
      <c r="U37" s="201" t="s">
        <v>521</v>
      </c>
      <c r="V37" s="201" t="s">
        <v>521</v>
      </c>
      <c r="W37" s="201" t="s">
        <v>522</v>
      </c>
      <c r="X37" s="201" t="s">
        <v>537</v>
      </c>
      <c r="Y37" s="201" t="s">
        <v>521</v>
      </c>
    </row>
    <row r="38" spans="1:27" x14ac:dyDescent="0.2">
      <c r="A38" s="201" t="s">
        <v>519</v>
      </c>
      <c r="C38" s="201" t="s">
        <v>1004</v>
      </c>
      <c r="D38" s="201" t="s">
        <v>142</v>
      </c>
      <c r="E38" s="204">
        <v>40</v>
      </c>
      <c r="G38" s="201" t="s">
        <v>517</v>
      </c>
      <c r="H38" s="201" t="s">
        <v>517</v>
      </c>
      <c r="I38" s="201" t="s">
        <v>517</v>
      </c>
      <c r="J38" s="201" t="s">
        <v>517</v>
      </c>
      <c r="K38" s="201" t="s">
        <v>517</v>
      </c>
      <c r="L38" s="201" t="s">
        <v>517</v>
      </c>
      <c r="M38" s="224" t="s">
        <v>517</v>
      </c>
      <c r="N38" s="201" t="s">
        <v>517</v>
      </c>
      <c r="O38" s="201" t="s">
        <v>604</v>
      </c>
      <c r="P38" s="201" t="s">
        <v>517</v>
      </c>
      <c r="Q38" s="201" t="s">
        <v>517</v>
      </c>
      <c r="R38" s="201" t="s">
        <v>517</v>
      </c>
      <c r="S38" s="201" t="s">
        <v>517</v>
      </c>
      <c r="T38" s="201" t="s">
        <v>517</v>
      </c>
      <c r="U38" s="201" t="s">
        <v>517</v>
      </c>
      <c r="V38" s="201" t="s">
        <v>517</v>
      </c>
      <c r="W38" s="201" t="s">
        <v>517</v>
      </c>
      <c r="X38" s="201" t="s">
        <v>517</v>
      </c>
      <c r="Y38" s="201" t="s">
        <v>517</v>
      </c>
    </row>
    <row r="39" spans="1:27" x14ac:dyDescent="0.2">
      <c r="A39" s="201" t="s">
        <v>678</v>
      </c>
      <c r="C39" s="201" t="s">
        <v>1005</v>
      </c>
      <c r="D39" s="201" t="s">
        <v>140</v>
      </c>
      <c r="E39" s="204">
        <v>30</v>
      </c>
      <c r="F39" s="201" t="s">
        <v>527</v>
      </c>
      <c r="G39" s="201" t="s">
        <v>527</v>
      </c>
      <c r="H39" s="201" t="s">
        <v>527</v>
      </c>
      <c r="I39" s="201" t="s">
        <v>527</v>
      </c>
      <c r="J39" s="201" t="s">
        <v>527</v>
      </c>
      <c r="K39" s="201" t="s">
        <v>527</v>
      </c>
      <c r="L39" s="201" t="s">
        <v>527</v>
      </c>
      <c r="M39" s="201" t="s">
        <v>527</v>
      </c>
      <c r="N39" s="201" t="s">
        <v>527</v>
      </c>
      <c r="O39" s="201" t="s">
        <v>527</v>
      </c>
      <c r="P39" s="201" t="s">
        <v>527</v>
      </c>
      <c r="Q39" s="201" t="s">
        <v>527</v>
      </c>
      <c r="R39" s="201" t="s">
        <v>527</v>
      </c>
      <c r="S39" s="201" t="s">
        <v>527</v>
      </c>
      <c r="T39" s="201" t="s">
        <v>527</v>
      </c>
      <c r="U39" s="201" t="s">
        <v>527</v>
      </c>
      <c r="V39" s="201" t="s">
        <v>527</v>
      </c>
      <c r="W39" s="201" t="s">
        <v>527</v>
      </c>
      <c r="X39" s="201" t="s">
        <v>527</v>
      </c>
      <c r="Y39" s="201" t="s">
        <v>527</v>
      </c>
    </row>
    <row r="40" spans="1:27" x14ac:dyDescent="0.2">
      <c r="A40" s="201" t="s">
        <v>489</v>
      </c>
      <c r="C40" s="201" t="s">
        <v>1006</v>
      </c>
      <c r="D40" s="201" t="s">
        <v>146</v>
      </c>
      <c r="E40" s="204">
        <v>59</v>
      </c>
      <c r="F40" s="201" t="s">
        <v>518</v>
      </c>
      <c r="G40" s="201" t="s">
        <v>518</v>
      </c>
      <c r="H40" s="201" t="s">
        <v>518</v>
      </c>
      <c r="I40" s="201" t="s">
        <v>518</v>
      </c>
      <c r="J40" s="201" t="s">
        <v>518</v>
      </c>
      <c r="K40" s="201" t="s">
        <v>518</v>
      </c>
      <c r="L40" s="201" t="s">
        <v>518</v>
      </c>
      <c r="M40" s="224" t="s">
        <v>518</v>
      </c>
      <c r="N40" s="201" t="s">
        <v>518</v>
      </c>
      <c r="O40" s="201" t="s">
        <v>518</v>
      </c>
      <c r="P40" s="201" t="s">
        <v>518</v>
      </c>
      <c r="Q40" s="201" t="s">
        <v>518</v>
      </c>
      <c r="R40" s="201" t="s">
        <v>518</v>
      </c>
      <c r="S40" s="201" t="s">
        <v>520</v>
      </c>
      <c r="T40" s="201" t="s">
        <v>518</v>
      </c>
      <c r="U40" s="201" t="s">
        <v>518</v>
      </c>
      <c r="V40" s="201" t="s">
        <v>518</v>
      </c>
      <c r="W40" s="201" t="s">
        <v>518</v>
      </c>
      <c r="X40" s="201" t="s">
        <v>518</v>
      </c>
      <c r="Y40" s="201" t="s">
        <v>518</v>
      </c>
    </row>
    <row r="41" spans="1:27" x14ac:dyDescent="0.2">
      <c r="A41" s="201" t="s">
        <v>466</v>
      </c>
      <c r="C41" s="201" t="s">
        <v>1008</v>
      </c>
      <c r="D41" s="201" t="s">
        <v>143</v>
      </c>
      <c r="E41" s="204">
        <v>53</v>
      </c>
      <c r="G41" s="201" t="s">
        <v>528</v>
      </c>
      <c r="H41" s="201" t="s">
        <v>528</v>
      </c>
      <c r="I41" s="201" t="s">
        <v>528</v>
      </c>
      <c r="J41" s="201" t="s">
        <v>528</v>
      </c>
      <c r="K41" s="201" t="s">
        <v>528</v>
      </c>
      <c r="L41" s="201" t="s">
        <v>528</v>
      </c>
      <c r="M41" s="224" t="s">
        <v>528</v>
      </c>
      <c r="N41" s="201" t="s">
        <v>528</v>
      </c>
      <c r="O41" s="201" t="s">
        <v>528</v>
      </c>
      <c r="P41" s="201" t="s">
        <v>528</v>
      </c>
      <c r="Q41" s="201" t="s">
        <v>528</v>
      </c>
      <c r="R41" s="201" t="s">
        <v>528</v>
      </c>
      <c r="S41" s="201" t="s">
        <v>528</v>
      </c>
      <c r="T41" s="201" t="s">
        <v>528</v>
      </c>
      <c r="U41" s="201" t="s">
        <v>528</v>
      </c>
      <c r="V41" s="201" t="s">
        <v>528</v>
      </c>
      <c r="W41" s="201" t="s">
        <v>528</v>
      </c>
      <c r="X41" s="201" t="s">
        <v>528</v>
      </c>
      <c r="Y41" s="201" t="s">
        <v>528</v>
      </c>
    </row>
    <row r="42" spans="1:27" x14ac:dyDescent="0.2">
      <c r="A42" s="201" t="s">
        <v>504</v>
      </c>
      <c r="C42" s="201" t="s">
        <v>1009</v>
      </c>
      <c r="D42" s="201" t="s">
        <v>140</v>
      </c>
      <c r="E42" s="204">
        <v>50</v>
      </c>
      <c r="G42" s="201" t="s">
        <v>521</v>
      </c>
      <c r="H42" s="201" t="s">
        <v>521</v>
      </c>
      <c r="I42" s="201" t="s">
        <v>521</v>
      </c>
      <c r="J42" s="201" t="s">
        <v>521</v>
      </c>
      <c r="K42" s="201" t="s">
        <v>521</v>
      </c>
      <c r="L42" s="201" t="s">
        <v>521</v>
      </c>
      <c r="M42" s="224" t="s">
        <v>521</v>
      </c>
      <c r="N42" s="201" t="s">
        <v>521</v>
      </c>
      <c r="O42" s="201" t="s">
        <v>521</v>
      </c>
      <c r="P42" s="201" t="s">
        <v>521</v>
      </c>
      <c r="Q42" s="201" t="s">
        <v>521</v>
      </c>
      <c r="R42" s="201" t="s">
        <v>521</v>
      </c>
      <c r="S42" s="201" t="s">
        <v>521</v>
      </c>
      <c r="T42" s="201" t="s">
        <v>521</v>
      </c>
      <c r="U42" s="201" t="s">
        <v>521</v>
      </c>
      <c r="V42" s="201" t="s">
        <v>521</v>
      </c>
      <c r="W42" s="201" t="s">
        <v>521</v>
      </c>
      <c r="X42" s="201" t="s">
        <v>521</v>
      </c>
      <c r="Y42" s="201" t="s">
        <v>521</v>
      </c>
    </row>
    <row r="43" spans="1:27" x14ac:dyDescent="0.2">
      <c r="A43" s="201" t="s">
        <v>756</v>
      </c>
      <c r="B43" s="201" t="s">
        <v>782</v>
      </c>
      <c r="C43" s="201" t="s">
        <v>903</v>
      </c>
      <c r="D43" s="201" t="s">
        <v>198</v>
      </c>
      <c r="E43" s="204">
        <v>26</v>
      </c>
      <c r="F43" s="201" t="s">
        <v>530</v>
      </c>
      <c r="G43" s="201" t="s">
        <v>530</v>
      </c>
      <c r="H43" s="201" t="s">
        <v>530</v>
      </c>
      <c r="I43" s="201" t="s">
        <v>530</v>
      </c>
      <c r="J43" s="201" t="s">
        <v>530</v>
      </c>
      <c r="K43" s="201" t="s">
        <v>530</v>
      </c>
      <c r="L43" s="201" t="s">
        <v>530</v>
      </c>
      <c r="M43" s="201" t="s">
        <v>530</v>
      </c>
      <c r="N43" s="201" t="s">
        <v>530</v>
      </c>
      <c r="O43" s="201" t="s">
        <v>530</v>
      </c>
      <c r="P43" s="201" t="s">
        <v>530</v>
      </c>
      <c r="Q43" s="201" t="s">
        <v>530</v>
      </c>
      <c r="R43" s="201" t="s">
        <v>530</v>
      </c>
      <c r="S43" s="201" t="s">
        <v>530</v>
      </c>
      <c r="T43" s="201" t="s">
        <v>530</v>
      </c>
      <c r="U43" s="201" t="s">
        <v>530</v>
      </c>
      <c r="V43" s="201" t="s">
        <v>530</v>
      </c>
      <c r="W43" s="201" t="s">
        <v>530</v>
      </c>
      <c r="X43" s="201" t="s">
        <v>530</v>
      </c>
      <c r="Y43" s="201" t="s">
        <v>530</v>
      </c>
      <c r="Z43" s="204"/>
      <c r="AA43" s="204"/>
    </row>
    <row r="44" spans="1:27" x14ac:dyDescent="0.2">
      <c r="A44" s="201" t="s">
        <v>261</v>
      </c>
      <c r="B44" s="201" t="s">
        <v>782</v>
      </c>
      <c r="C44" s="201" t="s">
        <v>262</v>
      </c>
      <c r="D44" s="201" t="s">
        <v>141</v>
      </c>
      <c r="E44" s="204">
        <v>59</v>
      </c>
      <c r="F44" s="201" t="s">
        <v>530</v>
      </c>
      <c r="G44" s="201" t="s">
        <v>530</v>
      </c>
      <c r="H44" s="201" t="s">
        <v>530</v>
      </c>
      <c r="I44" s="201" t="s">
        <v>530</v>
      </c>
      <c r="J44" s="201" t="s">
        <v>530</v>
      </c>
      <c r="K44" s="201" t="s">
        <v>530</v>
      </c>
      <c r="L44" s="201" t="s">
        <v>530</v>
      </c>
      <c r="M44" s="224" t="s">
        <v>530</v>
      </c>
      <c r="N44" s="201" t="s">
        <v>530</v>
      </c>
      <c r="O44" s="201" t="s">
        <v>530</v>
      </c>
      <c r="P44" s="201" t="s">
        <v>530</v>
      </c>
      <c r="Q44" s="201" t="s">
        <v>530</v>
      </c>
      <c r="R44" s="201" t="s">
        <v>530</v>
      </c>
      <c r="S44" s="201" t="s">
        <v>530</v>
      </c>
      <c r="T44" s="201" t="s">
        <v>530</v>
      </c>
      <c r="U44" s="201" t="s">
        <v>530</v>
      </c>
      <c r="V44" s="201" t="s">
        <v>530</v>
      </c>
      <c r="W44" s="201" t="s">
        <v>530</v>
      </c>
      <c r="X44" s="201" t="s">
        <v>530</v>
      </c>
      <c r="Y44" s="201" t="s">
        <v>530</v>
      </c>
    </row>
    <row r="45" spans="1:27" x14ac:dyDescent="0.2">
      <c r="A45" s="201" t="s">
        <v>263</v>
      </c>
      <c r="C45" s="201" t="s">
        <v>957</v>
      </c>
      <c r="D45" s="201" t="s">
        <v>143</v>
      </c>
      <c r="E45" s="204">
        <v>49</v>
      </c>
      <c r="F45" s="201" t="s">
        <v>520</v>
      </c>
      <c r="G45" s="201" t="s">
        <v>520</v>
      </c>
      <c r="H45" s="201" t="s">
        <v>520</v>
      </c>
      <c r="I45" s="201" t="s">
        <v>520</v>
      </c>
      <c r="J45" s="201" t="s">
        <v>520</v>
      </c>
      <c r="K45" s="201" t="s">
        <v>520</v>
      </c>
      <c r="L45" s="201" t="s">
        <v>518</v>
      </c>
      <c r="M45" s="224" t="s">
        <v>518</v>
      </c>
      <c r="N45" s="201" t="s">
        <v>518</v>
      </c>
      <c r="O45" s="201" t="s">
        <v>518</v>
      </c>
      <c r="P45" s="201" t="s">
        <v>518</v>
      </c>
      <c r="Q45" s="201" t="s">
        <v>520</v>
      </c>
      <c r="R45" s="201" t="s">
        <v>518</v>
      </c>
      <c r="S45" s="201" t="s">
        <v>518</v>
      </c>
      <c r="T45" s="201" t="s">
        <v>518</v>
      </c>
      <c r="U45" s="201" t="s">
        <v>518</v>
      </c>
      <c r="V45" s="201" t="s">
        <v>518</v>
      </c>
      <c r="X45" s="201" t="s">
        <v>536</v>
      </c>
      <c r="Y45" s="201" t="s">
        <v>518</v>
      </c>
    </row>
    <row r="46" spans="1:27" x14ac:dyDescent="0.2">
      <c r="A46" s="201" t="s">
        <v>884</v>
      </c>
      <c r="C46" s="201" t="s">
        <v>885</v>
      </c>
      <c r="D46" s="201" t="s">
        <v>147</v>
      </c>
      <c r="E46" s="204">
        <v>29</v>
      </c>
      <c r="F46" s="201" t="s">
        <v>527</v>
      </c>
      <c r="G46" s="201" t="s">
        <v>520</v>
      </c>
      <c r="H46" s="201" t="s">
        <v>518</v>
      </c>
      <c r="I46" s="201" t="s">
        <v>518</v>
      </c>
      <c r="J46" s="201" t="s">
        <v>520</v>
      </c>
      <c r="K46" s="201" t="s">
        <v>520</v>
      </c>
      <c r="L46" s="201" t="s">
        <v>520</v>
      </c>
      <c r="M46" s="224" t="s">
        <v>520</v>
      </c>
      <c r="N46" s="201" t="s">
        <v>520</v>
      </c>
      <c r="O46" s="201" t="s">
        <v>520</v>
      </c>
      <c r="P46" s="201" t="s">
        <v>520</v>
      </c>
      <c r="Q46" s="201" t="s">
        <v>520</v>
      </c>
      <c r="R46" s="201" t="s">
        <v>520</v>
      </c>
      <c r="S46" s="201" t="s">
        <v>520</v>
      </c>
      <c r="T46" s="201" t="s">
        <v>520</v>
      </c>
      <c r="U46" s="201" t="s">
        <v>520</v>
      </c>
      <c r="V46" s="201" t="s">
        <v>520</v>
      </c>
      <c r="W46" s="201" t="s">
        <v>520</v>
      </c>
      <c r="X46" s="201" t="s">
        <v>520</v>
      </c>
      <c r="Y46" s="201" t="s">
        <v>846</v>
      </c>
    </row>
    <row r="47" spans="1:27" x14ac:dyDescent="0.2">
      <c r="A47" s="201" t="s">
        <v>267</v>
      </c>
      <c r="C47" s="201" t="s">
        <v>1010</v>
      </c>
      <c r="D47" s="201" t="s">
        <v>146</v>
      </c>
      <c r="E47" s="204">
        <v>47</v>
      </c>
      <c r="F47" s="201" t="s">
        <v>531</v>
      </c>
      <c r="G47" s="201" t="s">
        <v>1089</v>
      </c>
      <c r="H47" s="201" t="s">
        <v>521</v>
      </c>
      <c r="I47" s="201" t="s">
        <v>531</v>
      </c>
      <c r="J47" s="201" t="s">
        <v>522</v>
      </c>
      <c r="K47" s="201" t="s">
        <v>522</v>
      </c>
      <c r="L47" s="201" t="s">
        <v>531</v>
      </c>
      <c r="M47" s="224" t="s">
        <v>531</v>
      </c>
      <c r="N47" s="201" t="s">
        <v>531</v>
      </c>
      <c r="O47" s="201" t="s">
        <v>531</v>
      </c>
      <c r="P47" s="201" t="s">
        <v>522</v>
      </c>
      <c r="Q47" s="201" t="s">
        <v>531</v>
      </c>
      <c r="R47" s="201" t="s">
        <v>531</v>
      </c>
      <c r="S47" s="201" t="s">
        <v>531</v>
      </c>
      <c r="T47" s="201" t="s">
        <v>522</v>
      </c>
      <c r="U47" s="201" t="s">
        <v>531</v>
      </c>
      <c r="V47" s="201" t="s">
        <v>531</v>
      </c>
      <c r="W47" s="201" t="s">
        <v>531</v>
      </c>
      <c r="X47" s="201" t="s">
        <v>531</v>
      </c>
      <c r="Y47" s="201" t="s">
        <v>537</v>
      </c>
    </row>
    <row r="48" spans="1:27" x14ac:dyDescent="0.2">
      <c r="A48" s="201" t="s">
        <v>468</v>
      </c>
      <c r="C48" s="201" t="s">
        <v>1011</v>
      </c>
      <c r="D48" s="201" t="s">
        <v>143</v>
      </c>
      <c r="E48" s="204">
        <v>36</v>
      </c>
      <c r="G48" s="201" t="s">
        <v>517</v>
      </c>
      <c r="H48" s="201" t="s">
        <v>528</v>
      </c>
      <c r="I48" s="201" t="s">
        <v>528</v>
      </c>
      <c r="J48" s="201" t="s">
        <v>528</v>
      </c>
      <c r="K48" s="201" t="s">
        <v>528</v>
      </c>
      <c r="L48" s="201" t="s">
        <v>528</v>
      </c>
      <c r="M48" s="201" t="s">
        <v>528</v>
      </c>
      <c r="N48" s="201" t="s">
        <v>528</v>
      </c>
      <c r="O48" s="201" t="s">
        <v>528</v>
      </c>
      <c r="P48" s="201" t="s">
        <v>528</v>
      </c>
      <c r="Q48" s="201" t="s">
        <v>528</v>
      </c>
      <c r="R48" s="201" t="s">
        <v>528</v>
      </c>
      <c r="S48" s="201" t="s">
        <v>528</v>
      </c>
      <c r="T48" s="201" t="s">
        <v>528</v>
      </c>
      <c r="U48" s="201" t="s">
        <v>528</v>
      </c>
      <c r="V48" s="201" t="s">
        <v>528</v>
      </c>
      <c r="W48" s="201" t="s">
        <v>528</v>
      </c>
      <c r="X48" s="201" t="s">
        <v>528</v>
      </c>
      <c r="Y48" s="201" t="s">
        <v>538</v>
      </c>
      <c r="Z48" s="201"/>
      <c r="AA48" s="201"/>
    </row>
    <row r="49" spans="1:27" x14ac:dyDescent="0.2">
      <c r="A49" s="201" t="s">
        <v>268</v>
      </c>
      <c r="B49" s="201" t="s">
        <v>782</v>
      </c>
      <c r="C49" s="201" t="s">
        <v>1012</v>
      </c>
      <c r="D49" s="201" t="s">
        <v>146</v>
      </c>
      <c r="E49" s="204">
        <v>45</v>
      </c>
      <c r="G49" s="201" t="s">
        <v>537</v>
      </c>
      <c r="H49" s="201" t="s">
        <v>535</v>
      </c>
      <c r="I49" s="201" t="s">
        <v>537</v>
      </c>
      <c r="J49" s="201" t="s">
        <v>537</v>
      </c>
      <c r="K49" s="201" t="s">
        <v>537</v>
      </c>
      <c r="L49" s="201" t="s">
        <v>537</v>
      </c>
      <c r="M49" s="201" t="s">
        <v>528</v>
      </c>
      <c r="N49" s="201" t="s">
        <v>537</v>
      </c>
      <c r="O49" s="201" t="s">
        <v>537</v>
      </c>
      <c r="P49" s="201" t="s">
        <v>537</v>
      </c>
      <c r="Q49" s="201" t="s">
        <v>537</v>
      </c>
      <c r="R49" s="201" t="s">
        <v>537</v>
      </c>
      <c r="S49" s="201" t="s">
        <v>537</v>
      </c>
      <c r="T49" s="201" t="s">
        <v>537</v>
      </c>
      <c r="U49" s="201" t="s">
        <v>537</v>
      </c>
      <c r="V49" s="201" t="s">
        <v>537</v>
      </c>
      <c r="W49" s="201" t="s">
        <v>537</v>
      </c>
      <c r="X49" s="201" t="s">
        <v>537</v>
      </c>
      <c r="Y49" s="201" t="s">
        <v>537</v>
      </c>
    </row>
    <row r="50" spans="1:27" x14ac:dyDescent="0.2">
      <c r="A50" s="201" t="s">
        <v>499</v>
      </c>
      <c r="C50" s="201" t="s">
        <v>1013</v>
      </c>
      <c r="D50" s="201" t="s">
        <v>141</v>
      </c>
      <c r="E50" s="204">
        <v>44</v>
      </c>
      <c r="F50" s="201" t="s">
        <v>531</v>
      </c>
      <c r="G50" s="201" t="s">
        <v>531</v>
      </c>
      <c r="H50" s="201" t="s">
        <v>531</v>
      </c>
      <c r="I50" s="201" t="s">
        <v>522</v>
      </c>
      <c r="J50" s="201" t="s">
        <v>522</v>
      </c>
      <c r="K50" s="201" t="s">
        <v>522</v>
      </c>
      <c r="L50" s="201" t="s">
        <v>522</v>
      </c>
      <c r="M50" s="224" t="s">
        <v>522</v>
      </c>
      <c r="N50" s="201" t="s">
        <v>522</v>
      </c>
      <c r="O50" s="201" t="s">
        <v>522</v>
      </c>
      <c r="P50" s="201" t="s">
        <v>522</v>
      </c>
      <c r="Q50" s="201" t="s">
        <v>522</v>
      </c>
      <c r="R50" s="201" t="s">
        <v>522</v>
      </c>
      <c r="S50" s="201" t="s">
        <v>522</v>
      </c>
      <c r="T50" s="201" t="s">
        <v>522</v>
      </c>
      <c r="U50" s="201" t="s">
        <v>522</v>
      </c>
      <c r="V50" s="201" t="s">
        <v>522</v>
      </c>
      <c r="W50" s="201" t="s">
        <v>522</v>
      </c>
      <c r="X50" s="201" t="s">
        <v>522</v>
      </c>
      <c r="Y50" s="201" t="s">
        <v>522</v>
      </c>
    </row>
    <row r="51" spans="1:27" x14ac:dyDescent="0.2">
      <c r="A51" s="201" t="s">
        <v>763</v>
      </c>
      <c r="C51" s="201" t="s">
        <v>911</v>
      </c>
      <c r="D51" s="201" t="s">
        <v>145</v>
      </c>
      <c r="E51" s="204">
        <v>26</v>
      </c>
      <c r="F51" s="201" t="s">
        <v>518</v>
      </c>
      <c r="G51" s="201" t="s">
        <v>518</v>
      </c>
      <c r="H51" s="201" t="s">
        <v>518</v>
      </c>
      <c r="I51" s="201" t="s">
        <v>518</v>
      </c>
      <c r="J51" s="201" t="s">
        <v>518</v>
      </c>
      <c r="K51" s="201" t="s">
        <v>518</v>
      </c>
      <c r="L51" s="201" t="s">
        <v>518</v>
      </c>
      <c r="M51" s="201" t="s">
        <v>518</v>
      </c>
      <c r="N51" s="201" t="s">
        <v>518</v>
      </c>
      <c r="O51" s="201" t="s">
        <v>518</v>
      </c>
      <c r="P51" s="201" t="s">
        <v>518</v>
      </c>
      <c r="Q51" s="201" t="s">
        <v>518</v>
      </c>
      <c r="R51" s="201" t="s">
        <v>518</v>
      </c>
      <c r="S51" s="201" t="s">
        <v>518</v>
      </c>
      <c r="T51" s="201" t="s">
        <v>518</v>
      </c>
      <c r="U51" s="201" t="s">
        <v>518</v>
      </c>
      <c r="V51" s="201" t="s">
        <v>518</v>
      </c>
      <c r="W51" s="201" t="s">
        <v>518</v>
      </c>
      <c r="X51" s="201" t="s">
        <v>960</v>
      </c>
      <c r="Y51" s="201" t="s">
        <v>518</v>
      </c>
      <c r="Z51" s="204"/>
      <c r="AA51" s="204"/>
    </row>
    <row r="52" spans="1:27" x14ac:dyDescent="0.2">
      <c r="A52" s="201" t="s">
        <v>523</v>
      </c>
      <c r="C52" s="201" t="s">
        <v>1014</v>
      </c>
      <c r="D52" s="201" t="s">
        <v>147</v>
      </c>
      <c r="E52" s="204">
        <v>48</v>
      </c>
      <c r="G52" s="201" t="s">
        <v>517</v>
      </c>
      <c r="H52" s="201" t="s">
        <v>517</v>
      </c>
      <c r="I52" s="201" t="s">
        <v>517</v>
      </c>
      <c r="J52" s="201" t="s">
        <v>517</v>
      </c>
      <c r="K52" s="201" t="s">
        <v>517</v>
      </c>
      <c r="L52" s="201" t="s">
        <v>517</v>
      </c>
      <c r="M52" s="224" t="s">
        <v>813</v>
      </c>
      <c r="N52" s="201" t="s">
        <v>517</v>
      </c>
      <c r="O52" s="201" t="s">
        <v>517</v>
      </c>
      <c r="P52" s="201" t="s">
        <v>517</v>
      </c>
      <c r="Q52" s="201" t="s">
        <v>517</v>
      </c>
      <c r="R52" s="201" t="s">
        <v>517</v>
      </c>
      <c r="S52" s="201" t="s">
        <v>517</v>
      </c>
      <c r="T52" s="201" t="s">
        <v>525</v>
      </c>
      <c r="U52" s="201" t="s">
        <v>525</v>
      </c>
      <c r="V52" s="201" t="s">
        <v>518</v>
      </c>
      <c r="W52" s="201" t="s">
        <v>518</v>
      </c>
      <c r="X52" s="201" t="s">
        <v>526</v>
      </c>
      <c r="Y52" s="201" t="s">
        <v>527</v>
      </c>
    </row>
    <row r="53" spans="1:27" x14ac:dyDescent="0.2">
      <c r="A53" s="201" t="s">
        <v>578</v>
      </c>
      <c r="C53" s="201" t="s">
        <v>1015</v>
      </c>
      <c r="D53" s="201" t="s">
        <v>140</v>
      </c>
      <c r="E53" s="204">
        <v>45</v>
      </c>
      <c r="G53" s="201" t="s">
        <v>517</v>
      </c>
      <c r="H53" s="201" t="s">
        <v>517</v>
      </c>
      <c r="I53" s="201" t="s">
        <v>517</v>
      </c>
      <c r="J53" s="201" t="s">
        <v>517</v>
      </c>
      <c r="K53" s="201" t="s">
        <v>517</v>
      </c>
      <c r="L53" s="201" t="s">
        <v>803</v>
      </c>
      <c r="M53" s="224" t="s">
        <v>517</v>
      </c>
      <c r="N53" s="201" t="s">
        <v>517</v>
      </c>
      <c r="O53" s="201" t="s">
        <v>397</v>
      </c>
      <c r="P53" s="201" t="s">
        <v>520</v>
      </c>
      <c r="Q53" s="201" t="s">
        <v>520</v>
      </c>
      <c r="R53" s="201" t="s">
        <v>520</v>
      </c>
      <c r="S53" s="201" t="s">
        <v>520</v>
      </c>
      <c r="T53" s="201" t="s">
        <v>520</v>
      </c>
      <c r="U53" s="201" t="s">
        <v>520</v>
      </c>
      <c r="V53" s="201" t="s">
        <v>520</v>
      </c>
      <c r="X53" s="201" t="s">
        <v>803</v>
      </c>
      <c r="Y53" s="201" t="s">
        <v>518</v>
      </c>
    </row>
    <row r="54" spans="1:27" x14ac:dyDescent="0.2">
      <c r="A54" s="201" t="s">
        <v>270</v>
      </c>
      <c r="C54" s="201" t="s">
        <v>1017</v>
      </c>
      <c r="D54" s="201" t="s">
        <v>143</v>
      </c>
      <c r="E54" s="204">
        <v>49</v>
      </c>
      <c r="F54" s="201" t="s">
        <v>531</v>
      </c>
      <c r="G54" s="201" t="s">
        <v>531</v>
      </c>
      <c r="H54" s="201" t="s">
        <v>531</v>
      </c>
      <c r="I54" s="201" t="s">
        <v>531</v>
      </c>
      <c r="J54" s="201" t="s">
        <v>531</v>
      </c>
      <c r="K54" s="201" t="s">
        <v>532</v>
      </c>
      <c r="L54" s="201" t="s">
        <v>531</v>
      </c>
      <c r="M54" s="224" t="s">
        <v>531</v>
      </c>
      <c r="N54" s="201" t="s">
        <v>531</v>
      </c>
      <c r="O54" s="201" t="s">
        <v>530</v>
      </c>
      <c r="P54" s="201" t="s">
        <v>531</v>
      </c>
      <c r="Q54" s="201" t="s">
        <v>531</v>
      </c>
      <c r="R54" s="201" t="s">
        <v>527</v>
      </c>
      <c r="S54" s="201" t="s">
        <v>531</v>
      </c>
      <c r="T54" s="201" t="s">
        <v>531</v>
      </c>
      <c r="U54" s="201" t="s">
        <v>531</v>
      </c>
      <c r="V54" s="201" t="s">
        <v>531</v>
      </c>
      <c r="W54" s="201" t="s">
        <v>531</v>
      </c>
      <c r="X54" s="201" t="s">
        <v>527</v>
      </c>
      <c r="Y54" s="201" t="s">
        <v>531</v>
      </c>
    </row>
    <row r="55" spans="1:27" x14ac:dyDescent="0.2">
      <c r="A55" s="201" t="s">
        <v>272</v>
      </c>
      <c r="C55" s="201" t="s">
        <v>1018</v>
      </c>
      <c r="D55" s="201" t="s">
        <v>147</v>
      </c>
      <c r="E55" s="204">
        <v>50</v>
      </c>
      <c r="F55" s="201" t="s">
        <v>533</v>
      </c>
      <c r="G55" s="201" t="s">
        <v>533</v>
      </c>
      <c r="H55" s="201" t="s">
        <v>533</v>
      </c>
      <c r="I55" s="201" t="s">
        <v>533</v>
      </c>
      <c r="J55" s="201" t="s">
        <v>533</v>
      </c>
      <c r="K55" s="201" t="s">
        <v>533</v>
      </c>
      <c r="L55" s="201" t="s">
        <v>530</v>
      </c>
      <c r="M55" s="224" t="s">
        <v>530</v>
      </c>
      <c r="N55" s="201" t="s">
        <v>530</v>
      </c>
      <c r="O55" s="201" t="s">
        <v>530</v>
      </c>
      <c r="P55" s="201" t="s">
        <v>530</v>
      </c>
      <c r="Q55" s="201" t="s">
        <v>530</v>
      </c>
      <c r="R55" s="201" t="s">
        <v>533</v>
      </c>
      <c r="S55" s="201" t="s">
        <v>535</v>
      </c>
      <c r="T55" s="201" t="s">
        <v>535</v>
      </c>
      <c r="U55" s="201" t="s">
        <v>397</v>
      </c>
      <c r="V55" s="201" t="s">
        <v>530</v>
      </c>
      <c r="W55" s="201" t="s">
        <v>530</v>
      </c>
      <c r="X55" s="201" t="s">
        <v>530</v>
      </c>
      <c r="Y55" s="201" t="s">
        <v>535</v>
      </c>
    </row>
    <row r="56" spans="1:27" x14ac:dyDescent="0.2">
      <c r="A56" s="201" t="s">
        <v>273</v>
      </c>
      <c r="B56" s="201" t="s">
        <v>782</v>
      </c>
      <c r="C56" s="201" t="s">
        <v>1019</v>
      </c>
      <c r="D56" s="201" t="s">
        <v>143</v>
      </c>
      <c r="E56" s="204">
        <v>59</v>
      </c>
      <c r="F56" s="201" t="s">
        <v>530</v>
      </c>
      <c r="G56" s="201" t="s">
        <v>530</v>
      </c>
      <c r="H56" s="201" t="s">
        <v>530</v>
      </c>
      <c r="I56" s="201" t="s">
        <v>530</v>
      </c>
      <c r="J56" s="201" t="s">
        <v>530</v>
      </c>
      <c r="K56" s="201" t="s">
        <v>530</v>
      </c>
      <c r="L56" s="201" t="s">
        <v>530</v>
      </c>
      <c r="M56" s="224" t="s">
        <v>530</v>
      </c>
      <c r="N56" s="201" t="s">
        <v>530</v>
      </c>
      <c r="O56" s="201" t="s">
        <v>530</v>
      </c>
      <c r="P56" s="201" t="s">
        <v>530</v>
      </c>
      <c r="Q56" s="201" t="s">
        <v>530</v>
      </c>
      <c r="R56" s="201" t="s">
        <v>530</v>
      </c>
      <c r="S56" s="201" t="s">
        <v>530</v>
      </c>
      <c r="T56" s="201" t="s">
        <v>530</v>
      </c>
      <c r="U56" s="201" t="s">
        <v>530</v>
      </c>
      <c r="V56" s="201" t="s">
        <v>527</v>
      </c>
      <c r="W56" s="201" t="s">
        <v>530</v>
      </c>
      <c r="X56" s="201" t="s">
        <v>527</v>
      </c>
      <c r="Y56" s="201" t="s">
        <v>533</v>
      </c>
    </row>
    <row r="57" spans="1:27" x14ac:dyDescent="0.2">
      <c r="A57" s="201" t="s">
        <v>685</v>
      </c>
      <c r="C57" s="201" t="s">
        <v>954</v>
      </c>
      <c r="D57" s="201" t="s">
        <v>795</v>
      </c>
      <c r="E57" s="204">
        <v>27</v>
      </c>
      <c r="F57" s="201" t="s">
        <v>522</v>
      </c>
      <c r="G57" s="201" t="s">
        <v>1103</v>
      </c>
      <c r="H57" s="201" t="s">
        <v>1079</v>
      </c>
      <c r="I57" s="201" t="s">
        <v>963</v>
      </c>
      <c r="J57" s="201" t="s">
        <v>963</v>
      </c>
      <c r="K57" s="201" t="s">
        <v>963</v>
      </c>
      <c r="L57" s="201" t="s">
        <v>961</v>
      </c>
      <c r="M57" s="224" t="s">
        <v>963</v>
      </c>
      <c r="N57" s="201" t="s">
        <v>962</v>
      </c>
      <c r="O57" s="201" t="s">
        <v>963</v>
      </c>
      <c r="P57" s="201" t="s">
        <v>964</v>
      </c>
      <c r="Q57" s="201" t="s">
        <v>965</v>
      </c>
      <c r="R57" s="201" t="s">
        <v>965</v>
      </c>
      <c r="S57" s="201" t="s">
        <v>965</v>
      </c>
      <c r="T57" s="201" t="s">
        <v>964</v>
      </c>
      <c r="U57" s="201" t="s">
        <v>964</v>
      </c>
      <c r="V57" s="201" t="s">
        <v>964</v>
      </c>
      <c r="W57" s="201" t="s">
        <v>966</v>
      </c>
      <c r="X57" s="201" t="s">
        <v>966</v>
      </c>
      <c r="Y57" s="201" t="s">
        <v>967</v>
      </c>
    </row>
    <row r="58" spans="1:27" x14ac:dyDescent="0.2">
      <c r="A58" s="201" t="s">
        <v>688</v>
      </c>
      <c r="C58" s="201" t="s">
        <v>1020</v>
      </c>
      <c r="D58" s="201" t="s">
        <v>140</v>
      </c>
      <c r="E58" s="204">
        <v>29</v>
      </c>
      <c r="G58" s="201" t="s">
        <v>528</v>
      </c>
      <c r="H58" s="201" t="s">
        <v>528</v>
      </c>
      <c r="I58" s="201" t="s">
        <v>528</v>
      </c>
      <c r="J58" s="201" t="s">
        <v>528</v>
      </c>
      <c r="K58" s="201" t="s">
        <v>528</v>
      </c>
      <c r="L58" s="201" t="s">
        <v>517</v>
      </c>
      <c r="M58" s="224" t="s">
        <v>517</v>
      </c>
      <c r="N58" s="201" t="s">
        <v>517</v>
      </c>
      <c r="O58" s="201" t="s">
        <v>517</v>
      </c>
      <c r="P58" s="201" t="s">
        <v>517</v>
      </c>
      <c r="Q58" s="201" t="s">
        <v>517</v>
      </c>
      <c r="R58" s="201" t="s">
        <v>517</v>
      </c>
      <c r="S58" s="201" t="s">
        <v>528</v>
      </c>
      <c r="T58" s="201" t="s">
        <v>528</v>
      </c>
      <c r="U58" s="201" t="s">
        <v>528</v>
      </c>
      <c r="V58" s="201" t="s">
        <v>528</v>
      </c>
      <c r="W58" s="201" t="s">
        <v>528</v>
      </c>
      <c r="X58" s="201" t="s">
        <v>528</v>
      </c>
      <c r="Y58" s="201" t="s">
        <v>528</v>
      </c>
    </row>
    <row r="59" spans="1:27" x14ac:dyDescent="0.2">
      <c r="A59" s="201" t="s">
        <v>784</v>
      </c>
      <c r="C59" s="201" t="s">
        <v>1021</v>
      </c>
      <c r="D59" s="201" t="s">
        <v>142</v>
      </c>
      <c r="E59" s="204">
        <v>48</v>
      </c>
      <c r="F59" s="201" t="s">
        <v>518</v>
      </c>
      <c r="G59" s="201" t="s">
        <v>520</v>
      </c>
      <c r="H59" s="201" t="s">
        <v>520</v>
      </c>
      <c r="I59" s="201" t="s">
        <v>520</v>
      </c>
      <c r="J59" s="201" t="s">
        <v>518</v>
      </c>
      <c r="K59" s="201" t="s">
        <v>520</v>
      </c>
      <c r="L59" s="201" t="s">
        <v>520</v>
      </c>
      <c r="M59" s="201" t="s">
        <v>518</v>
      </c>
      <c r="N59" s="201" t="s">
        <v>520</v>
      </c>
      <c r="O59" s="201" t="s">
        <v>520</v>
      </c>
      <c r="P59" s="201" t="s">
        <v>520</v>
      </c>
      <c r="Q59" s="201" t="s">
        <v>520</v>
      </c>
      <c r="R59" s="201" t="s">
        <v>520</v>
      </c>
      <c r="S59" s="201" t="s">
        <v>520</v>
      </c>
      <c r="T59" s="201" t="s">
        <v>520</v>
      </c>
      <c r="U59" s="201" t="s">
        <v>520</v>
      </c>
      <c r="V59" s="201" t="s">
        <v>520</v>
      </c>
      <c r="W59" s="201" t="s">
        <v>520</v>
      </c>
      <c r="X59" s="201" t="s">
        <v>520</v>
      </c>
      <c r="Y59" s="201" t="s">
        <v>520</v>
      </c>
      <c r="Z59" s="201"/>
      <c r="AA59" s="201"/>
    </row>
    <row r="60" spans="1:27" x14ac:dyDescent="0.2">
      <c r="A60" s="201" t="s">
        <v>249</v>
      </c>
      <c r="C60" s="201" t="s">
        <v>1022</v>
      </c>
      <c r="D60" s="201" t="s">
        <v>147</v>
      </c>
      <c r="E60" s="204">
        <v>42</v>
      </c>
      <c r="F60" s="201" t="s">
        <v>518</v>
      </c>
      <c r="G60" s="201" t="s">
        <v>518</v>
      </c>
      <c r="H60" s="201" t="s">
        <v>518</v>
      </c>
      <c r="I60" s="201" t="s">
        <v>518</v>
      </c>
      <c r="J60" s="201" t="s">
        <v>518</v>
      </c>
      <c r="K60" s="201" t="s">
        <v>518</v>
      </c>
      <c r="L60" s="201" t="s">
        <v>518</v>
      </c>
      <c r="M60" s="224" t="s">
        <v>518</v>
      </c>
      <c r="N60" s="201" t="s">
        <v>518</v>
      </c>
      <c r="O60" s="201" t="s">
        <v>518</v>
      </c>
      <c r="P60" s="201" t="s">
        <v>518</v>
      </c>
      <c r="Q60" s="201" t="s">
        <v>518</v>
      </c>
      <c r="R60" s="201" t="s">
        <v>518</v>
      </c>
      <c r="S60" s="201" t="s">
        <v>518</v>
      </c>
      <c r="T60" s="201" t="s">
        <v>518</v>
      </c>
      <c r="U60" s="201" t="s">
        <v>518</v>
      </c>
      <c r="V60" s="201" t="s">
        <v>518</v>
      </c>
      <c r="W60" s="201" t="s">
        <v>518</v>
      </c>
      <c r="X60" s="201" t="s">
        <v>518</v>
      </c>
      <c r="Y60" s="201" t="s">
        <v>518</v>
      </c>
    </row>
    <row r="61" spans="1:27" x14ac:dyDescent="0.2">
      <c r="A61" s="201" t="s">
        <v>275</v>
      </c>
      <c r="C61" s="201" t="s">
        <v>1024</v>
      </c>
      <c r="D61" s="201" t="s">
        <v>140</v>
      </c>
      <c r="E61" s="204">
        <v>54</v>
      </c>
      <c r="F61" s="201" t="s">
        <v>533</v>
      </c>
      <c r="G61" s="201" t="s">
        <v>533</v>
      </c>
      <c r="H61" s="201" t="s">
        <v>533</v>
      </c>
      <c r="I61" s="201" t="s">
        <v>533</v>
      </c>
      <c r="J61" s="201" t="s">
        <v>533</v>
      </c>
      <c r="K61" s="201" t="s">
        <v>533</v>
      </c>
      <c r="L61" s="201" t="s">
        <v>533</v>
      </c>
      <c r="M61" s="224" t="s">
        <v>533</v>
      </c>
      <c r="N61" s="201" t="s">
        <v>533</v>
      </c>
      <c r="O61" s="201" t="s">
        <v>533</v>
      </c>
      <c r="P61" s="201" t="s">
        <v>533</v>
      </c>
      <c r="Q61" s="201" t="s">
        <v>518</v>
      </c>
      <c r="R61" s="201" t="s">
        <v>533</v>
      </c>
      <c r="S61" s="201" t="s">
        <v>533</v>
      </c>
      <c r="T61" s="201" t="s">
        <v>533</v>
      </c>
      <c r="U61" s="201" t="s">
        <v>533</v>
      </c>
      <c r="V61" s="201" t="s">
        <v>533</v>
      </c>
      <c r="W61" s="201" t="s">
        <v>533</v>
      </c>
      <c r="X61" s="201" t="s">
        <v>533</v>
      </c>
      <c r="Y61" s="201" t="s">
        <v>533</v>
      </c>
      <c r="Z61" s="201"/>
      <c r="AA61" s="201"/>
    </row>
    <row r="62" spans="1:27" x14ac:dyDescent="0.2">
      <c r="A62" s="201" t="s">
        <v>514</v>
      </c>
      <c r="C62" s="201" t="s">
        <v>1025</v>
      </c>
      <c r="D62" s="201" t="s">
        <v>143</v>
      </c>
      <c r="E62" s="204">
        <v>41</v>
      </c>
      <c r="F62" s="201" t="s">
        <v>530</v>
      </c>
      <c r="G62" s="201" t="s">
        <v>531</v>
      </c>
      <c r="H62" s="201"/>
      <c r="I62" s="201" t="s">
        <v>528</v>
      </c>
      <c r="J62" s="201" t="s">
        <v>528</v>
      </c>
      <c r="K62" s="201" t="s">
        <v>528</v>
      </c>
      <c r="L62" s="201" t="s">
        <v>528</v>
      </c>
      <c r="M62" s="224" t="s">
        <v>528</v>
      </c>
      <c r="N62" s="201" t="s">
        <v>528</v>
      </c>
      <c r="O62" s="201" t="s">
        <v>528</v>
      </c>
      <c r="P62" s="201" t="s">
        <v>528</v>
      </c>
      <c r="Q62" s="201" t="s">
        <v>528</v>
      </c>
      <c r="R62" s="201" t="s">
        <v>528</v>
      </c>
      <c r="S62" s="201" t="s">
        <v>528</v>
      </c>
      <c r="T62" s="201" t="s">
        <v>528</v>
      </c>
      <c r="U62" s="201" t="s">
        <v>528</v>
      </c>
      <c r="V62" s="201" t="s">
        <v>528</v>
      </c>
      <c r="W62" s="201" t="s">
        <v>528</v>
      </c>
      <c r="X62" s="201" t="s">
        <v>528</v>
      </c>
      <c r="Y62" s="201" t="s">
        <v>528</v>
      </c>
    </row>
    <row r="63" spans="1:27" x14ac:dyDescent="0.2">
      <c r="A63" s="201" t="s">
        <v>488</v>
      </c>
      <c r="C63" s="201" t="s">
        <v>1026</v>
      </c>
      <c r="D63" s="201" t="s">
        <v>142</v>
      </c>
      <c r="E63" s="204">
        <v>35</v>
      </c>
      <c r="F63" s="201" t="s">
        <v>518</v>
      </c>
      <c r="G63" s="201" t="s">
        <v>518</v>
      </c>
      <c r="H63" s="201" t="s">
        <v>518</v>
      </c>
      <c r="I63" s="201" t="s">
        <v>518</v>
      </c>
      <c r="J63" s="201" t="s">
        <v>518</v>
      </c>
      <c r="K63" s="201" t="s">
        <v>518</v>
      </c>
      <c r="L63" s="201" t="s">
        <v>518</v>
      </c>
      <c r="M63" s="224" t="s">
        <v>518</v>
      </c>
      <c r="N63" s="201" t="s">
        <v>518</v>
      </c>
      <c r="O63" s="201" t="s">
        <v>518</v>
      </c>
      <c r="P63" s="201" t="s">
        <v>518</v>
      </c>
      <c r="Q63" s="201" t="s">
        <v>518</v>
      </c>
      <c r="R63" s="201" t="s">
        <v>518</v>
      </c>
      <c r="S63" s="201" t="s">
        <v>518</v>
      </c>
      <c r="U63" s="201" t="s">
        <v>517</v>
      </c>
      <c r="V63" s="201" t="s">
        <v>517</v>
      </c>
      <c r="W63" s="201" t="s">
        <v>517</v>
      </c>
      <c r="X63" s="201" t="s">
        <v>517</v>
      </c>
      <c r="Y63" s="201" t="s">
        <v>517</v>
      </c>
    </row>
    <row r="64" spans="1:27" x14ac:dyDescent="0.2">
      <c r="A64" s="201" t="s">
        <v>276</v>
      </c>
      <c r="C64" s="201" t="s">
        <v>1027</v>
      </c>
      <c r="D64" s="201" t="s">
        <v>146</v>
      </c>
      <c r="E64" s="204">
        <v>50</v>
      </c>
      <c r="F64" s="201" t="s">
        <v>522</v>
      </c>
      <c r="G64" s="201" t="s">
        <v>522</v>
      </c>
      <c r="H64" s="201" t="s">
        <v>522</v>
      </c>
      <c r="I64" s="201" t="s">
        <v>522</v>
      </c>
      <c r="J64" s="201" t="s">
        <v>522</v>
      </c>
      <c r="K64" s="201" t="s">
        <v>522</v>
      </c>
      <c r="L64" s="201" t="s">
        <v>522</v>
      </c>
      <c r="M64" s="224" t="s">
        <v>522</v>
      </c>
      <c r="N64" s="201" t="s">
        <v>522</v>
      </c>
      <c r="O64" s="201" t="s">
        <v>522</v>
      </c>
      <c r="P64" s="201" t="s">
        <v>522</v>
      </c>
      <c r="Q64" s="201" t="s">
        <v>522</v>
      </c>
      <c r="R64" s="201" t="s">
        <v>522</v>
      </c>
      <c r="S64" s="201" t="s">
        <v>522</v>
      </c>
      <c r="T64" s="201" t="s">
        <v>522</v>
      </c>
      <c r="U64" s="201" t="s">
        <v>522</v>
      </c>
      <c r="V64" s="201" t="s">
        <v>522</v>
      </c>
      <c r="W64" s="201" t="s">
        <v>522</v>
      </c>
      <c r="X64" s="201" t="s">
        <v>522</v>
      </c>
      <c r="Y64" s="201" t="s">
        <v>522</v>
      </c>
    </row>
    <row r="65" spans="1:27" x14ac:dyDescent="0.2">
      <c r="A65" s="201" t="s">
        <v>278</v>
      </c>
      <c r="C65" s="201" t="s">
        <v>1028</v>
      </c>
      <c r="D65" s="201" t="s">
        <v>146</v>
      </c>
      <c r="E65" s="204">
        <v>49</v>
      </c>
      <c r="G65" s="201" t="s">
        <v>535</v>
      </c>
      <c r="H65" s="201" t="s">
        <v>535</v>
      </c>
      <c r="I65" s="201" t="s">
        <v>945</v>
      </c>
      <c r="J65" s="201" t="s">
        <v>535</v>
      </c>
      <c r="K65" s="201" t="s">
        <v>535</v>
      </c>
      <c r="L65" s="201" t="s">
        <v>798</v>
      </c>
      <c r="M65" s="224" t="s">
        <v>535</v>
      </c>
      <c r="N65" s="201" t="s">
        <v>535</v>
      </c>
      <c r="O65" s="201" t="s">
        <v>535</v>
      </c>
      <c r="P65" s="201" t="s">
        <v>535</v>
      </c>
      <c r="Q65" s="201" t="s">
        <v>535</v>
      </c>
      <c r="R65" s="201" t="s">
        <v>535</v>
      </c>
      <c r="S65" s="201" t="s">
        <v>535</v>
      </c>
      <c r="T65" s="201" t="s">
        <v>535</v>
      </c>
      <c r="U65" s="201" t="s">
        <v>535</v>
      </c>
      <c r="V65" s="201" t="s">
        <v>531</v>
      </c>
      <c r="W65" s="201" t="s">
        <v>535</v>
      </c>
      <c r="X65" s="201" t="s">
        <v>535</v>
      </c>
      <c r="Y65" s="201" t="s">
        <v>535</v>
      </c>
    </row>
    <row r="66" spans="1:27" x14ac:dyDescent="0.2">
      <c r="A66" s="201" t="s">
        <v>260</v>
      </c>
      <c r="C66" s="201" t="s">
        <v>1007</v>
      </c>
      <c r="D66" s="201" t="s">
        <v>140</v>
      </c>
      <c r="E66" s="204">
        <v>50</v>
      </c>
      <c r="F66" s="201" t="s">
        <v>530</v>
      </c>
      <c r="G66" s="201" t="s">
        <v>530</v>
      </c>
      <c r="H66" s="201" t="s">
        <v>533</v>
      </c>
      <c r="I66" s="201" t="s">
        <v>530</v>
      </c>
      <c r="J66" s="201" t="s">
        <v>530</v>
      </c>
      <c r="K66" s="201" t="s">
        <v>530</v>
      </c>
      <c r="L66" s="201" t="s">
        <v>530</v>
      </c>
      <c r="M66" s="201" t="s">
        <v>530</v>
      </c>
      <c r="N66" s="201" t="s">
        <v>530</v>
      </c>
      <c r="O66" s="201" t="s">
        <v>530</v>
      </c>
      <c r="P66" s="201" t="s">
        <v>530</v>
      </c>
      <c r="Q66" s="201" t="s">
        <v>530</v>
      </c>
      <c r="R66" s="201" t="s">
        <v>530</v>
      </c>
      <c r="S66" s="201" t="s">
        <v>530</v>
      </c>
      <c r="T66" s="201" t="s">
        <v>530</v>
      </c>
      <c r="U66" s="201" t="s">
        <v>530</v>
      </c>
      <c r="V66" s="201" t="s">
        <v>530</v>
      </c>
      <c r="W66" s="201" t="s">
        <v>530</v>
      </c>
      <c r="X66" s="201" t="s">
        <v>530</v>
      </c>
      <c r="Y66" s="201" t="s">
        <v>530</v>
      </c>
    </row>
    <row r="67" spans="1:27" x14ac:dyDescent="0.2">
      <c r="A67" s="201" t="s">
        <v>646</v>
      </c>
      <c r="B67" s="201" t="s">
        <v>782</v>
      </c>
      <c r="C67" s="201" t="s">
        <v>773</v>
      </c>
      <c r="D67" s="201" t="s">
        <v>143</v>
      </c>
      <c r="E67" s="204">
        <v>46</v>
      </c>
      <c r="F67" s="201" t="s">
        <v>533</v>
      </c>
      <c r="G67" s="201" t="s">
        <v>533</v>
      </c>
      <c r="H67" s="201" t="s">
        <v>533</v>
      </c>
      <c r="I67" s="201" t="s">
        <v>533</v>
      </c>
      <c r="J67" s="201" t="s">
        <v>522</v>
      </c>
      <c r="K67" s="201" t="s">
        <v>533</v>
      </c>
      <c r="L67" s="201" t="s">
        <v>533</v>
      </c>
      <c r="M67" s="224" t="s">
        <v>533</v>
      </c>
      <c r="N67" s="201" t="s">
        <v>521</v>
      </c>
      <c r="O67" s="201" t="s">
        <v>533</v>
      </c>
      <c r="P67" s="201" t="s">
        <v>522</v>
      </c>
      <c r="Q67" s="201" t="s">
        <v>533</v>
      </c>
      <c r="R67" s="201" t="s">
        <v>533</v>
      </c>
      <c r="S67" s="201" t="s">
        <v>533</v>
      </c>
      <c r="T67" s="201" t="s">
        <v>533</v>
      </c>
      <c r="U67" s="201" t="s">
        <v>533</v>
      </c>
      <c r="V67" s="201" t="s">
        <v>533</v>
      </c>
      <c r="W67" s="201" t="s">
        <v>533</v>
      </c>
      <c r="X67" s="201" t="s">
        <v>533</v>
      </c>
      <c r="Y67" s="201" t="s">
        <v>533</v>
      </c>
    </row>
    <row r="68" spans="1:27" x14ac:dyDescent="0.2">
      <c r="A68" s="201" t="s">
        <v>280</v>
      </c>
      <c r="B68" s="201" t="s">
        <v>782</v>
      </c>
      <c r="C68" s="201" t="s">
        <v>924</v>
      </c>
      <c r="D68" s="201" t="s">
        <v>143</v>
      </c>
      <c r="E68" s="204">
        <v>48</v>
      </c>
      <c r="F68" s="201" t="s">
        <v>518</v>
      </c>
      <c r="G68" s="201" t="s">
        <v>518</v>
      </c>
      <c r="H68" s="201" t="s">
        <v>518</v>
      </c>
      <c r="I68" s="201" t="s">
        <v>518</v>
      </c>
      <c r="J68" s="201" t="s">
        <v>518</v>
      </c>
      <c r="K68" s="201" t="s">
        <v>518</v>
      </c>
      <c r="L68" s="201" t="s">
        <v>518</v>
      </c>
      <c r="M68" s="224" t="s">
        <v>518</v>
      </c>
      <c r="N68" s="201" t="s">
        <v>518</v>
      </c>
      <c r="O68" s="201" t="s">
        <v>518</v>
      </c>
      <c r="P68" s="201" t="s">
        <v>527</v>
      </c>
      <c r="Q68" s="201" t="s">
        <v>527</v>
      </c>
      <c r="R68" s="201" t="s">
        <v>527</v>
      </c>
      <c r="S68" s="201" t="s">
        <v>527</v>
      </c>
      <c r="T68" s="201" t="s">
        <v>527</v>
      </c>
      <c r="U68" s="201" t="s">
        <v>527</v>
      </c>
      <c r="V68" s="201" t="s">
        <v>527</v>
      </c>
      <c r="W68" s="201" t="s">
        <v>527</v>
      </c>
      <c r="X68" s="201" t="s">
        <v>527</v>
      </c>
      <c r="Y68" s="201" t="s">
        <v>527</v>
      </c>
    </row>
    <row r="69" spans="1:27" x14ac:dyDescent="0.2">
      <c r="A69" s="201" t="s">
        <v>698</v>
      </c>
      <c r="C69" s="201" t="s">
        <v>925</v>
      </c>
      <c r="D69" s="201" t="s">
        <v>141</v>
      </c>
      <c r="E69" s="204">
        <v>29</v>
      </c>
      <c r="G69" s="201" t="s">
        <v>535</v>
      </c>
      <c r="H69" s="201" t="s">
        <v>535</v>
      </c>
      <c r="I69" s="201" t="s">
        <v>535</v>
      </c>
      <c r="J69" s="201" t="s">
        <v>535</v>
      </c>
      <c r="K69" s="201" t="s">
        <v>535</v>
      </c>
      <c r="L69" s="201" t="s">
        <v>535</v>
      </c>
      <c r="M69" s="201" t="s">
        <v>535</v>
      </c>
      <c r="N69" s="201" t="s">
        <v>535</v>
      </c>
      <c r="O69" s="201" t="s">
        <v>535</v>
      </c>
      <c r="P69" s="201" t="s">
        <v>535</v>
      </c>
      <c r="Q69" s="201" t="s">
        <v>535</v>
      </c>
      <c r="R69" s="201" t="s">
        <v>535</v>
      </c>
      <c r="S69" s="201" t="s">
        <v>535</v>
      </c>
      <c r="T69" s="201" t="s">
        <v>535</v>
      </c>
      <c r="U69" s="201" t="s">
        <v>535</v>
      </c>
      <c r="V69" s="201" t="s">
        <v>535</v>
      </c>
      <c r="W69" s="201" t="s">
        <v>535</v>
      </c>
      <c r="X69" s="201" t="s">
        <v>535</v>
      </c>
      <c r="Y69" s="201" t="s">
        <v>535</v>
      </c>
      <c r="Z69" s="204"/>
      <c r="AA69" s="204"/>
    </row>
    <row r="70" spans="1:27" x14ac:dyDescent="0.2">
      <c r="A70" s="201" t="s">
        <v>1186</v>
      </c>
      <c r="E70" s="204"/>
      <c r="H70" s="201"/>
      <c r="I70" s="201"/>
      <c r="J70" s="201"/>
      <c r="K70" s="201"/>
      <c r="L70" s="201"/>
    </row>
    <row r="71" spans="1:27" x14ac:dyDescent="0.2">
      <c r="A71" s="201" t="s">
        <v>1236</v>
      </c>
      <c r="E71" s="204"/>
      <c r="H71" s="201"/>
      <c r="I71" s="201"/>
      <c r="J71" s="201"/>
      <c r="K71" s="201"/>
      <c r="L71" s="201"/>
    </row>
    <row r="72" spans="1:27" x14ac:dyDescent="0.2">
      <c r="E72" s="204"/>
      <c r="H72" s="201"/>
      <c r="I72" s="201"/>
      <c r="J72" s="201"/>
      <c r="K72" s="201"/>
      <c r="L72" s="201"/>
    </row>
    <row r="73" spans="1:27" x14ac:dyDescent="0.2">
      <c r="A73" s="264" t="s">
        <v>1418</v>
      </c>
      <c r="E73" s="204"/>
      <c r="H73" s="201"/>
      <c r="I73" s="201"/>
      <c r="J73" s="201"/>
      <c r="K73" s="201"/>
      <c r="L73" s="201"/>
    </row>
    <row r="74" spans="1:27" x14ac:dyDescent="0.2">
      <c r="A74" s="201" t="s">
        <v>687</v>
      </c>
      <c r="C74" s="201" t="s">
        <v>1016</v>
      </c>
      <c r="D74" s="201" t="s">
        <v>142</v>
      </c>
      <c r="E74" s="204">
        <v>28</v>
      </c>
      <c r="G74" s="201" t="s">
        <v>530</v>
      </c>
      <c r="H74" s="201" t="s">
        <v>530</v>
      </c>
      <c r="I74" s="201" t="s">
        <v>530</v>
      </c>
      <c r="J74" s="201" t="s">
        <v>530</v>
      </c>
      <c r="K74" s="201" t="s">
        <v>530</v>
      </c>
      <c r="L74" s="201" t="s">
        <v>530</v>
      </c>
      <c r="M74" s="224" t="s">
        <v>530</v>
      </c>
      <c r="N74" s="201" t="s">
        <v>530</v>
      </c>
      <c r="O74" s="201" t="s">
        <v>530</v>
      </c>
      <c r="P74" s="201" t="s">
        <v>530</v>
      </c>
      <c r="Q74" s="201" t="s">
        <v>530</v>
      </c>
      <c r="R74" s="201" t="s">
        <v>530</v>
      </c>
      <c r="S74" s="201" t="s">
        <v>530</v>
      </c>
      <c r="T74" s="201" t="s">
        <v>530</v>
      </c>
      <c r="U74" s="201" t="s">
        <v>530</v>
      </c>
      <c r="V74" s="201" t="s">
        <v>530</v>
      </c>
      <c r="W74" s="201" t="s">
        <v>530</v>
      </c>
      <c r="X74" s="201" t="s">
        <v>530</v>
      </c>
      <c r="Y74" s="201" t="s">
        <v>530</v>
      </c>
    </row>
    <row r="75" spans="1:27" customFormat="1" ht="12.75" x14ac:dyDescent="0.2">
      <c r="F75" s="247"/>
      <c r="G75" s="247"/>
    </row>
    <row r="76" spans="1:27" customFormat="1" ht="12.75" x14ac:dyDescent="0.2">
      <c r="F76" s="247"/>
      <c r="G76" s="247"/>
    </row>
    <row r="77" spans="1:27" customFormat="1" ht="12.75" x14ac:dyDescent="0.2">
      <c r="F77" s="247"/>
      <c r="G77" s="247"/>
    </row>
    <row r="78" spans="1:27" customFormat="1" ht="12.75" x14ac:dyDescent="0.2">
      <c r="F78" s="247"/>
      <c r="G78" s="247"/>
    </row>
    <row r="79" spans="1:27" customFormat="1" ht="12.75" x14ac:dyDescent="0.2">
      <c r="F79" s="247"/>
      <c r="G79" s="247"/>
    </row>
    <row r="80" spans="1:27" customFormat="1" ht="12.75" x14ac:dyDescent="0.2">
      <c r="F80" s="247"/>
      <c r="G80" s="247"/>
    </row>
    <row r="81" spans="6:11" customFormat="1" ht="12.75" x14ac:dyDescent="0.2">
      <c r="F81" s="247"/>
      <c r="G81" s="247"/>
    </row>
    <row r="82" spans="6:11" s="206" customFormat="1" x14ac:dyDescent="0.2">
      <c r="F82" s="201"/>
      <c r="G82" s="201"/>
    </row>
    <row r="83" spans="6:11" s="206" customFormat="1" x14ac:dyDescent="0.2">
      <c r="F83" s="201"/>
      <c r="G83" s="201"/>
    </row>
    <row r="84" spans="6:11" s="206" customFormat="1" x14ac:dyDescent="0.2">
      <c r="F84" s="201"/>
      <c r="G84" s="201"/>
    </row>
    <row r="85" spans="6:11" s="206" customFormat="1" x14ac:dyDescent="0.2">
      <c r="F85" s="201"/>
      <c r="G85" s="201"/>
    </row>
    <row r="86" spans="6:11" s="206" customFormat="1" x14ac:dyDescent="0.2">
      <c r="F86" s="201"/>
      <c r="G86" s="201"/>
    </row>
    <row r="87" spans="6:11" s="206" customFormat="1" x14ac:dyDescent="0.2">
      <c r="F87" s="201"/>
      <c r="G87" s="201"/>
    </row>
    <row r="88" spans="6:11" s="206" customFormat="1" x14ac:dyDescent="0.2">
      <c r="F88" s="201"/>
      <c r="G88" s="201"/>
      <c r="H88" s="201"/>
      <c r="I88" s="201"/>
      <c r="J88" s="201"/>
      <c r="K88" s="201"/>
    </row>
    <row r="104" spans="6:11" s="206" customFormat="1" x14ac:dyDescent="0.2">
      <c r="F104" s="201"/>
      <c r="G104" s="201"/>
      <c r="H104" s="201"/>
      <c r="I104" s="201"/>
      <c r="J104" s="201"/>
      <c r="K104" s="201"/>
    </row>
    <row r="105" spans="6:11" s="206" customFormat="1" x14ac:dyDescent="0.2">
      <c r="F105" s="201"/>
      <c r="G105" s="201"/>
      <c r="H105" s="201"/>
      <c r="I105" s="201"/>
      <c r="J105" s="201"/>
      <c r="K105" s="201"/>
    </row>
    <row r="106" spans="6:11" s="206" customFormat="1" x14ac:dyDescent="0.2">
      <c r="F106" s="201"/>
      <c r="G106" s="201"/>
      <c r="H106" s="201"/>
      <c r="I106" s="201"/>
      <c r="J106" s="201"/>
      <c r="K106" s="201"/>
    </row>
    <row r="107" spans="6:11" s="206" customFormat="1" x14ac:dyDescent="0.2">
      <c r="F107" s="201"/>
      <c r="G107" s="201"/>
      <c r="H107" s="201"/>
      <c r="I107" s="201"/>
      <c r="J107" s="201"/>
      <c r="K107" s="201"/>
    </row>
    <row r="108" spans="6:11" s="206" customFormat="1" x14ac:dyDescent="0.2">
      <c r="F108" s="201"/>
      <c r="G108" s="201"/>
      <c r="H108" s="201"/>
      <c r="I108" s="201"/>
      <c r="J108" s="201"/>
      <c r="K108" s="201"/>
    </row>
    <row r="109" spans="6:11" s="206" customFormat="1" x14ac:dyDescent="0.2">
      <c r="F109" s="201"/>
      <c r="G109" s="201"/>
      <c r="H109" s="201"/>
      <c r="I109" s="201"/>
      <c r="J109" s="201"/>
      <c r="K109" s="201"/>
    </row>
    <row r="110" spans="6:11" s="206" customFormat="1" x14ac:dyDescent="0.2">
      <c r="F110" s="201"/>
      <c r="G110" s="201"/>
      <c r="H110" s="201"/>
      <c r="I110" s="201"/>
      <c r="J110" s="201"/>
      <c r="K110" s="201"/>
    </row>
    <row r="111" spans="6:11" s="206" customFormat="1" x14ac:dyDescent="0.2">
      <c r="F111" s="201"/>
      <c r="G111" s="201"/>
      <c r="H111" s="201"/>
      <c r="I111" s="201"/>
      <c r="J111" s="201"/>
      <c r="K111" s="201"/>
    </row>
    <row r="112" spans="6:11" s="206" customFormat="1" x14ac:dyDescent="0.2">
      <c r="F112" s="201"/>
      <c r="G112" s="201"/>
      <c r="H112" s="201"/>
      <c r="I112" s="201"/>
      <c r="J112" s="201"/>
      <c r="K112" s="201"/>
    </row>
    <row r="113" spans="6:11" s="206" customFormat="1" x14ac:dyDescent="0.2">
      <c r="F113" s="201"/>
      <c r="G113" s="201"/>
      <c r="H113" s="201"/>
      <c r="I113" s="201"/>
      <c r="J113" s="201"/>
      <c r="K113" s="201"/>
    </row>
    <row r="114" spans="6:11" s="206" customFormat="1" x14ac:dyDescent="0.2">
      <c r="F114" s="201"/>
      <c r="G114" s="201"/>
      <c r="H114" s="201"/>
      <c r="I114" s="201"/>
      <c r="J114" s="201"/>
      <c r="K114" s="201"/>
    </row>
    <row r="115" spans="6:11" s="206" customFormat="1" x14ac:dyDescent="0.2">
      <c r="F115" s="201"/>
      <c r="G115" s="201"/>
      <c r="H115" s="201"/>
      <c r="I115" s="201"/>
      <c r="J115" s="201"/>
      <c r="K115" s="201"/>
    </row>
  </sheetData>
  <phoneticPr fontId="0" type="noConversion"/>
  <pageMargins left="0" right="0" top="0" bottom="0" header="0.5" footer="0.5"/>
  <pageSetup scale="7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dimension ref="A1:J132"/>
  <sheetViews>
    <sheetView workbookViewId="0">
      <selection activeCell="F1" sqref="F1"/>
    </sheetView>
  </sheetViews>
  <sheetFormatPr defaultRowHeight="15" x14ac:dyDescent="0.2"/>
  <cols>
    <col min="1" max="1" width="13.85546875" style="201" customWidth="1"/>
    <col min="2" max="2" width="43.5703125" style="201" bestFit="1" customWidth="1"/>
    <col min="3" max="3" width="12.7109375" style="201" customWidth="1"/>
    <col min="4" max="4" width="12.140625" style="201" bestFit="1" customWidth="1"/>
    <col min="5" max="5" width="26.7109375" style="204" bestFit="1" customWidth="1"/>
    <col min="6" max="6" width="9.85546875" style="204" bestFit="1" customWidth="1"/>
    <col min="7" max="7" width="82.28515625" style="201" bestFit="1" customWidth="1"/>
    <col min="8" max="8" width="9.85546875" style="201" bestFit="1" customWidth="1"/>
    <col min="9" max="9" width="9.85546875" style="202" bestFit="1" customWidth="1"/>
    <col min="10" max="10" width="47.140625" style="202" bestFit="1" customWidth="1"/>
    <col min="11" max="217" width="9.140625" style="206"/>
    <col min="218" max="218" width="7.7109375" style="206" bestFit="1" customWidth="1"/>
    <col min="219" max="219" width="9.140625" style="206"/>
    <col min="220" max="220" width="28.7109375" style="206" bestFit="1" customWidth="1"/>
    <col min="221" max="221" width="8.42578125" style="206" bestFit="1" customWidth="1"/>
    <col min="222" max="222" width="25" style="206" bestFit="1" customWidth="1"/>
    <col min="223" max="223" width="35.140625" style="206" bestFit="1" customWidth="1"/>
    <col min="224" max="224" width="32.140625" style="206" bestFit="1" customWidth="1"/>
    <col min="225" max="225" width="7.140625" style="206" bestFit="1" customWidth="1"/>
    <col min="226" max="473" width="9.140625" style="206"/>
    <col min="474" max="474" width="7.7109375" style="206" bestFit="1" customWidth="1"/>
    <col min="475" max="475" width="9.140625" style="206"/>
    <col min="476" max="476" width="28.7109375" style="206" bestFit="1" customWidth="1"/>
    <col min="477" max="477" width="8.42578125" style="206" bestFit="1" customWidth="1"/>
    <col min="478" max="478" width="25" style="206" bestFit="1" customWidth="1"/>
    <col min="479" max="479" width="35.140625" style="206" bestFit="1" customWidth="1"/>
    <col min="480" max="480" width="32.140625" style="206" bestFit="1" customWidth="1"/>
    <col min="481" max="481" width="7.140625" style="206" bestFit="1" customWidth="1"/>
    <col min="482" max="729" width="9.140625" style="206"/>
    <col min="730" max="730" width="7.7109375" style="206" bestFit="1" customWidth="1"/>
    <col min="731" max="731" width="9.140625" style="206"/>
    <col min="732" max="732" width="28.7109375" style="206" bestFit="1" customWidth="1"/>
    <col min="733" max="733" width="8.42578125" style="206" bestFit="1" customWidth="1"/>
    <col min="734" max="734" width="25" style="206" bestFit="1" customWidth="1"/>
    <col min="735" max="735" width="35.140625" style="206" bestFit="1" customWidth="1"/>
    <col min="736" max="736" width="32.140625" style="206" bestFit="1" customWidth="1"/>
    <col min="737" max="737" width="7.140625" style="206" bestFit="1" customWidth="1"/>
    <col min="738" max="985" width="9.140625" style="206"/>
    <col min="986" max="986" width="7.7109375" style="206" bestFit="1" customWidth="1"/>
    <col min="987" max="987" width="9.140625" style="206"/>
    <col min="988" max="988" width="28.7109375" style="206" bestFit="1" customWidth="1"/>
    <col min="989" max="989" width="8.42578125" style="206" bestFit="1" customWidth="1"/>
    <col min="990" max="990" width="25" style="206" bestFit="1" customWidth="1"/>
    <col min="991" max="991" width="35.140625" style="206" bestFit="1" customWidth="1"/>
    <col min="992" max="992" width="32.140625" style="206" bestFit="1" customWidth="1"/>
    <col min="993" max="993" width="7.140625" style="206" bestFit="1" customWidth="1"/>
    <col min="994" max="1241" width="9.140625" style="206"/>
    <col min="1242" max="1242" width="7.7109375" style="206" bestFit="1" customWidth="1"/>
    <col min="1243" max="1243" width="9.140625" style="206"/>
    <col min="1244" max="1244" width="28.7109375" style="206" bestFit="1" customWidth="1"/>
    <col min="1245" max="1245" width="8.42578125" style="206" bestFit="1" customWidth="1"/>
    <col min="1246" max="1246" width="25" style="206" bestFit="1" customWidth="1"/>
    <col min="1247" max="1247" width="35.140625" style="206" bestFit="1" customWidth="1"/>
    <col min="1248" max="1248" width="32.140625" style="206" bestFit="1" customWidth="1"/>
    <col min="1249" max="1249" width="7.140625" style="206" bestFit="1" customWidth="1"/>
    <col min="1250" max="1497" width="9.140625" style="206"/>
    <col min="1498" max="1498" width="7.7109375" style="206" bestFit="1" customWidth="1"/>
    <col min="1499" max="1499" width="9.140625" style="206"/>
    <col min="1500" max="1500" width="28.7109375" style="206" bestFit="1" customWidth="1"/>
    <col min="1501" max="1501" width="8.42578125" style="206" bestFit="1" customWidth="1"/>
    <col min="1502" max="1502" width="25" style="206" bestFit="1" customWidth="1"/>
    <col min="1503" max="1503" width="35.140625" style="206" bestFit="1" customWidth="1"/>
    <col min="1504" max="1504" width="32.140625" style="206" bestFit="1" customWidth="1"/>
    <col min="1505" max="1505" width="7.140625" style="206" bestFit="1" customWidth="1"/>
    <col min="1506" max="1753" width="9.140625" style="206"/>
    <col min="1754" max="1754" width="7.7109375" style="206" bestFit="1" customWidth="1"/>
    <col min="1755" max="1755" width="9.140625" style="206"/>
    <col min="1756" max="1756" width="28.7109375" style="206" bestFit="1" customWidth="1"/>
    <col min="1757" max="1757" width="8.42578125" style="206" bestFit="1" customWidth="1"/>
    <col min="1758" max="1758" width="25" style="206" bestFit="1" customWidth="1"/>
    <col min="1759" max="1759" width="35.140625" style="206" bestFit="1" customWidth="1"/>
    <col min="1760" max="1760" width="32.140625" style="206" bestFit="1" customWidth="1"/>
    <col min="1761" max="1761" width="7.140625" style="206" bestFit="1" customWidth="1"/>
    <col min="1762" max="2009" width="9.140625" style="206"/>
    <col min="2010" max="2010" width="7.7109375" style="206" bestFit="1" customWidth="1"/>
    <col min="2011" max="2011" width="9.140625" style="206"/>
    <col min="2012" max="2012" width="28.7109375" style="206" bestFit="1" customWidth="1"/>
    <col min="2013" max="2013" width="8.42578125" style="206" bestFit="1" customWidth="1"/>
    <col min="2014" max="2014" width="25" style="206" bestFit="1" customWidth="1"/>
    <col min="2015" max="2015" width="35.140625" style="206" bestFit="1" customWidth="1"/>
    <col min="2016" max="2016" width="32.140625" style="206" bestFit="1" customWidth="1"/>
    <col min="2017" max="2017" width="7.140625" style="206" bestFit="1" customWidth="1"/>
    <col min="2018" max="2265" width="9.140625" style="206"/>
    <col min="2266" max="2266" width="7.7109375" style="206" bestFit="1" customWidth="1"/>
    <col min="2267" max="2267" width="9.140625" style="206"/>
    <col min="2268" max="2268" width="28.7109375" style="206" bestFit="1" customWidth="1"/>
    <col min="2269" max="2269" width="8.42578125" style="206" bestFit="1" customWidth="1"/>
    <col min="2270" max="2270" width="25" style="206" bestFit="1" customWidth="1"/>
    <col min="2271" max="2271" width="35.140625" style="206" bestFit="1" customWidth="1"/>
    <col min="2272" max="2272" width="32.140625" style="206" bestFit="1" customWidth="1"/>
    <col min="2273" max="2273" width="7.140625" style="206" bestFit="1" customWidth="1"/>
    <col min="2274" max="2521" width="9.140625" style="206"/>
    <col min="2522" max="2522" width="7.7109375" style="206" bestFit="1" customWidth="1"/>
    <col min="2523" max="2523" width="9.140625" style="206"/>
    <col min="2524" max="2524" width="28.7109375" style="206" bestFit="1" customWidth="1"/>
    <col min="2525" max="2525" width="8.42578125" style="206" bestFit="1" customWidth="1"/>
    <col min="2526" max="2526" width="25" style="206" bestFit="1" customWidth="1"/>
    <col min="2527" max="2527" width="35.140625" style="206" bestFit="1" customWidth="1"/>
    <col min="2528" max="2528" width="32.140625" style="206" bestFit="1" customWidth="1"/>
    <col min="2529" max="2529" width="7.140625" style="206" bestFit="1" customWidth="1"/>
    <col min="2530" max="2777" width="9.140625" style="206"/>
    <col min="2778" max="2778" width="7.7109375" style="206" bestFit="1" customWidth="1"/>
    <col min="2779" max="2779" width="9.140625" style="206"/>
    <col min="2780" max="2780" width="28.7109375" style="206" bestFit="1" customWidth="1"/>
    <col min="2781" max="2781" width="8.42578125" style="206" bestFit="1" customWidth="1"/>
    <col min="2782" max="2782" width="25" style="206" bestFit="1" customWidth="1"/>
    <col min="2783" max="2783" width="35.140625" style="206" bestFit="1" customWidth="1"/>
    <col min="2784" max="2784" width="32.140625" style="206" bestFit="1" customWidth="1"/>
    <col min="2785" max="2785" width="7.140625" style="206" bestFit="1" customWidth="1"/>
    <col min="2786" max="3033" width="9.140625" style="206"/>
    <col min="3034" max="3034" width="7.7109375" style="206" bestFit="1" customWidth="1"/>
    <col min="3035" max="3035" width="9.140625" style="206"/>
    <col min="3036" max="3036" width="28.7109375" style="206" bestFit="1" customWidth="1"/>
    <col min="3037" max="3037" width="8.42578125" style="206" bestFit="1" customWidth="1"/>
    <col min="3038" max="3038" width="25" style="206" bestFit="1" customWidth="1"/>
    <col min="3039" max="3039" width="35.140625" style="206" bestFit="1" customWidth="1"/>
    <col min="3040" max="3040" width="32.140625" style="206" bestFit="1" customWidth="1"/>
    <col min="3041" max="3041" width="7.140625" style="206" bestFit="1" customWidth="1"/>
    <col min="3042" max="3289" width="9.140625" style="206"/>
    <col min="3290" max="3290" width="7.7109375" style="206" bestFit="1" customWidth="1"/>
    <col min="3291" max="3291" width="9.140625" style="206"/>
    <col min="3292" max="3292" width="28.7109375" style="206" bestFit="1" customWidth="1"/>
    <col min="3293" max="3293" width="8.42578125" style="206" bestFit="1" customWidth="1"/>
    <col min="3294" max="3294" width="25" style="206" bestFit="1" customWidth="1"/>
    <col min="3295" max="3295" width="35.140625" style="206" bestFit="1" customWidth="1"/>
    <col min="3296" max="3296" width="32.140625" style="206" bestFit="1" customWidth="1"/>
    <col min="3297" max="3297" width="7.140625" style="206" bestFit="1" customWidth="1"/>
    <col min="3298" max="3545" width="9.140625" style="206"/>
    <col min="3546" max="3546" width="7.7109375" style="206" bestFit="1" customWidth="1"/>
    <col min="3547" max="3547" width="9.140625" style="206"/>
    <col min="3548" max="3548" width="28.7109375" style="206" bestFit="1" customWidth="1"/>
    <col min="3549" max="3549" width="8.42578125" style="206" bestFit="1" customWidth="1"/>
    <col min="3550" max="3550" width="25" style="206" bestFit="1" customWidth="1"/>
    <col min="3551" max="3551" width="35.140625" style="206" bestFit="1" customWidth="1"/>
    <col min="3552" max="3552" width="32.140625" style="206" bestFit="1" customWidth="1"/>
    <col min="3553" max="3553" width="7.140625" style="206" bestFit="1" customWidth="1"/>
    <col min="3554" max="3801" width="9.140625" style="206"/>
    <col min="3802" max="3802" width="7.7109375" style="206" bestFit="1" customWidth="1"/>
    <col min="3803" max="3803" width="9.140625" style="206"/>
    <col min="3804" max="3804" width="28.7109375" style="206" bestFit="1" customWidth="1"/>
    <col min="3805" max="3805" width="8.42578125" style="206" bestFit="1" customWidth="1"/>
    <col min="3806" max="3806" width="25" style="206" bestFit="1" customWidth="1"/>
    <col min="3807" max="3807" width="35.140625" style="206" bestFit="1" customWidth="1"/>
    <col min="3808" max="3808" width="32.140625" style="206" bestFit="1" customWidth="1"/>
    <col min="3809" max="3809" width="7.140625" style="206" bestFit="1" customWidth="1"/>
    <col min="3810" max="4057" width="9.140625" style="206"/>
    <col min="4058" max="4058" width="7.7109375" style="206" bestFit="1" customWidth="1"/>
    <col min="4059" max="4059" width="9.140625" style="206"/>
    <col min="4060" max="4060" width="28.7109375" style="206" bestFit="1" customWidth="1"/>
    <col min="4061" max="4061" width="8.42578125" style="206" bestFit="1" customWidth="1"/>
    <col min="4062" max="4062" width="25" style="206" bestFit="1" customWidth="1"/>
    <col min="4063" max="4063" width="35.140625" style="206" bestFit="1" customWidth="1"/>
    <col min="4064" max="4064" width="32.140625" style="206" bestFit="1" customWidth="1"/>
    <col min="4065" max="4065" width="7.140625" style="206" bestFit="1" customWidth="1"/>
    <col min="4066" max="4313" width="9.140625" style="206"/>
    <col min="4314" max="4314" width="7.7109375" style="206" bestFit="1" customWidth="1"/>
    <col min="4315" max="4315" width="9.140625" style="206"/>
    <col min="4316" max="4316" width="28.7109375" style="206" bestFit="1" customWidth="1"/>
    <col min="4317" max="4317" width="8.42578125" style="206" bestFit="1" customWidth="1"/>
    <col min="4318" max="4318" width="25" style="206" bestFit="1" customWidth="1"/>
    <col min="4319" max="4319" width="35.140625" style="206" bestFit="1" customWidth="1"/>
    <col min="4320" max="4320" width="32.140625" style="206" bestFit="1" customWidth="1"/>
    <col min="4321" max="4321" width="7.140625" style="206" bestFit="1" customWidth="1"/>
    <col min="4322" max="4569" width="9.140625" style="206"/>
    <col min="4570" max="4570" width="7.7109375" style="206" bestFit="1" customWidth="1"/>
    <col min="4571" max="4571" width="9.140625" style="206"/>
    <col min="4572" max="4572" width="28.7109375" style="206" bestFit="1" customWidth="1"/>
    <col min="4573" max="4573" width="8.42578125" style="206" bestFit="1" customWidth="1"/>
    <col min="4574" max="4574" width="25" style="206" bestFit="1" customWidth="1"/>
    <col min="4575" max="4575" width="35.140625" style="206" bestFit="1" customWidth="1"/>
    <col min="4576" max="4576" width="32.140625" style="206" bestFit="1" customWidth="1"/>
    <col min="4577" max="4577" width="7.140625" style="206" bestFit="1" customWidth="1"/>
    <col min="4578" max="4825" width="9.140625" style="206"/>
    <col min="4826" max="4826" width="7.7109375" style="206" bestFit="1" customWidth="1"/>
    <col min="4827" max="4827" width="9.140625" style="206"/>
    <col min="4828" max="4828" width="28.7109375" style="206" bestFit="1" customWidth="1"/>
    <col min="4829" max="4829" width="8.42578125" style="206" bestFit="1" customWidth="1"/>
    <col min="4830" max="4830" width="25" style="206" bestFit="1" customWidth="1"/>
    <col min="4831" max="4831" width="35.140625" style="206" bestFit="1" customWidth="1"/>
    <col min="4832" max="4832" width="32.140625" style="206" bestFit="1" customWidth="1"/>
    <col min="4833" max="4833" width="7.140625" style="206" bestFit="1" customWidth="1"/>
    <col min="4834" max="5081" width="9.140625" style="206"/>
    <col min="5082" max="5082" width="7.7109375" style="206" bestFit="1" customWidth="1"/>
    <col min="5083" max="5083" width="9.140625" style="206"/>
    <col min="5084" max="5084" width="28.7109375" style="206" bestFit="1" customWidth="1"/>
    <col min="5085" max="5085" width="8.42578125" style="206" bestFit="1" customWidth="1"/>
    <col min="5086" max="5086" width="25" style="206" bestFit="1" customWidth="1"/>
    <col min="5087" max="5087" width="35.140625" style="206" bestFit="1" customWidth="1"/>
    <col min="5088" max="5088" width="32.140625" style="206" bestFit="1" customWidth="1"/>
    <col min="5089" max="5089" width="7.140625" style="206" bestFit="1" customWidth="1"/>
    <col min="5090" max="5337" width="9.140625" style="206"/>
    <col min="5338" max="5338" width="7.7109375" style="206" bestFit="1" customWidth="1"/>
    <col min="5339" max="5339" width="9.140625" style="206"/>
    <col min="5340" max="5340" width="28.7109375" style="206" bestFit="1" customWidth="1"/>
    <col min="5341" max="5341" width="8.42578125" style="206" bestFit="1" customWidth="1"/>
    <col min="5342" max="5342" width="25" style="206" bestFit="1" customWidth="1"/>
    <col min="5343" max="5343" width="35.140625" style="206" bestFit="1" customWidth="1"/>
    <col min="5344" max="5344" width="32.140625" style="206" bestFit="1" customWidth="1"/>
    <col min="5345" max="5345" width="7.140625" style="206" bestFit="1" customWidth="1"/>
    <col min="5346" max="5593" width="9.140625" style="206"/>
    <col min="5594" max="5594" width="7.7109375" style="206" bestFit="1" customWidth="1"/>
    <col min="5595" max="5595" width="9.140625" style="206"/>
    <col min="5596" max="5596" width="28.7109375" style="206" bestFit="1" customWidth="1"/>
    <col min="5597" max="5597" width="8.42578125" style="206" bestFit="1" customWidth="1"/>
    <col min="5598" max="5598" width="25" style="206" bestFit="1" customWidth="1"/>
    <col min="5599" max="5599" width="35.140625" style="206" bestFit="1" customWidth="1"/>
    <col min="5600" max="5600" width="32.140625" style="206" bestFit="1" customWidth="1"/>
    <col min="5601" max="5601" width="7.140625" style="206" bestFit="1" customWidth="1"/>
    <col min="5602" max="5849" width="9.140625" style="206"/>
    <col min="5850" max="5850" width="7.7109375" style="206" bestFit="1" customWidth="1"/>
    <col min="5851" max="5851" width="9.140625" style="206"/>
    <col min="5852" max="5852" width="28.7109375" style="206" bestFit="1" customWidth="1"/>
    <col min="5853" max="5853" width="8.42578125" style="206" bestFit="1" customWidth="1"/>
    <col min="5854" max="5854" width="25" style="206" bestFit="1" customWidth="1"/>
    <col min="5855" max="5855" width="35.140625" style="206" bestFit="1" customWidth="1"/>
    <col min="5856" max="5856" width="32.140625" style="206" bestFit="1" customWidth="1"/>
    <col min="5857" max="5857" width="7.140625" style="206" bestFit="1" customWidth="1"/>
    <col min="5858" max="6105" width="9.140625" style="206"/>
    <col min="6106" max="6106" width="7.7109375" style="206" bestFit="1" customWidth="1"/>
    <col min="6107" max="6107" width="9.140625" style="206"/>
    <col min="6108" max="6108" width="28.7109375" style="206" bestFit="1" customWidth="1"/>
    <col min="6109" max="6109" width="8.42578125" style="206" bestFit="1" customWidth="1"/>
    <col min="6110" max="6110" width="25" style="206" bestFit="1" customWidth="1"/>
    <col min="6111" max="6111" width="35.140625" style="206" bestFit="1" customWidth="1"/>
    <col min="6112" max="6112" width="32.140625" style="206" bestFit="1" customWidth="1"/>
    <col min="6113" max="6113" width="7.140625" style="206" bestFit="1" customWidth="1"/>
    <col min="6114" max="6361" width="9.140625" style="206"/>
    <col min="6362" max="6362" width="7.7109375" style="206" bestFit="1" customWidth="1"/>
    <col min="6363" max="6363" width="9.140625" style="206"/>
    <col min="6364" max="6364" width="28.7109375" style="206" bestFit="1" customWidth="1"/>
    <col min="6365" max="6365" width="8.42578125" style="206" bestFit="1" customWidth="1"/>
    <col min="6366" max="6366" width="25" style="206" bestFit="1" customWidth="1"/>
    <col min="6367" max="6367" width="35.140625" style="206" bestFit="1" customWidth="1"/>
    <col min="6368" max="6368" width="32.140625" style="206" bestFit="1" customWidth="1"/>
    <col min="6369" max="6369" width="7.140625" style="206" bestFit="1" customWidth="1"/>
    <col min="6370" max="6617" width="9.140625" style="206"/>
    <col min="6618" max="6618" width="7.7109375" style="206" bestFit="1" customWidth="1"/>
    <col min="6619" max="6619" width="9.140625" style="206"/>
    <col min="6620" max="6620" width="28.7109375" style="206" bestFit="1" customWidth="1"/>
    <col min="6621" max="6621" width="8.42578125" style="206" bestFit="1" customWidth="1"/>
    <col min="6622" max="6622" width="25" style="206" bestFit="1" customWidth="1"/>
    <col min="6623" max="6623" width="35.140625" style="206" bestFit="1" customWidth="1"/>
    <col min="6624" max="6624" width="32.140625" style="206" bestFit="1" customWidth="1"/>
    <col min="6625" max="6625" width="7.140625" style="206" bestFit="1" customWidth="1"/>
    <col min="6626" max="6873" width="9.140625" style="206"/>
    <col min="6874" max="6874" width="7.7109375" style="206" bestFit="1" customWidth="1"/>
    <col min="6875" max="6875" width="9.140625" style="206"/>
    <col min="6876" max="6876" width="28.7109375" style="206" bestFit="1" customWidth="1"/>
    <col min="6877" max="6877" width="8.42578125" style="206" bestFit="1" customWidth="1"/>
    <col min="6878" max="6878" width="25" style="206" bestFit="1" customWidth="1"/>
    <col min="6879" max="6879" width="35.140625" style="206" bestFit="1" customWidth="1"/>
    <col min="6880" max="6880" width="32.140625" style="206" bestFit="1" customWidth="1"/>
    <col min="6881" max="6881" width="7.140625" style="206" bestFit="1" customWidth="1"/>
    <col min="6882" max="7129" width="9.140625" style="206"/>
    <col min="7130" max="7130" width="7.7109375" style="206" bestFit="1" customWidth="1"/>
    <col min="7131" max="7131" width="9.140625" style="206"/>
    <col min="7132" max="7132" width="28.7109375" style="206" bestFit="1" customWidth="1"/>
    <col min="7133" max="7133" width="8.42578125" style="206" bestFit="1" customWidth="1"/>
    <col min="7134" max="7134" width="25" style="206" bestFit="1" customWidth="1"/>
    <col min="7135" max="7135" width="35.140625" style="206" bestFit="1" customWidth="1"/>
    <col min="7136" max="7136" width="32.140625" style="206" bestFit="1" customWidth="1"/>
    <col min="7137" max="7137" width="7.140625" style="206" bestFit="1" customWidth="1"/>
    <col min="7138" max="7385" width="9.140625" style="206"/>
    <col min="7386" max="7386" width="7.7109375" style="206" bestFit="1" customWidth="1"/>
    <col min="7387" max="7387" width="9.140625" style="206"/>
    <col min="7388" max="7388" width="28.7109375" style="206" bestFit="1" customWidth="1"/>
    <col min="7389" max="7389" width="8.42578125" style="206" bestFit="1" customWidth="1"/>
    <col min="7390" max="7390" width="25" style="206" bestFit="1" customWidth="1"/>
    <col min="7391" max="7391" width="35.140625" style="206" bestFit="1" customWidth="1"/>
    <col min="7392" max="7392" width="32.140625" style="206" bestFit="1" customWidth="1"/>
    <col min="7393" max="7393" width="7.140625" style="206" bestFit="1" customWidth="1"/>
    <col min="7394" max="7641" width="9.140625" style="206"/>
    <col min="7642" max="7642" width="7.7109375" style="206" bestFit="1" customWidth="1"/>
    <col min="7643" max="7643" width="9.140625" style="206"/>
    <col min="7644" max="7644" width="28.7109375" style="206" bestFit="1" customWidth="1"/>
    <col min="7645" max="7645" width="8.42578125" style="206" bestFit="1" customWidth="1"/>
    <col min="7646" max="7646" width="25" style="206" bestFit="1" customWidth="1"/>
    <col min="7647" max="7647" width="35.140625" style="206" bestFit="1" customWidth="1"/>
    <col min="7648" max="7648" width="32.140625" style="206" bestFit="1" customWidth="1"/>
    <col min="7649" max="7649" width="7.140625" style="206" bestFit="1" customWidth="1"/>
    <col min="7650" max="7897" width="9.140625" style="206"/>
    <col min="7898" max="7898" width="7.7109375" style="206" bestFit="1" customWidth="1"/>
    <col min="7899" max="7899" width="9.140625" style="206"/>
    <col min="7900" max="7900" width="28.7109375" style="206" bestFit="1" customWidth="1"/>
    <col min="7901" max="7901" width="8.42578125" style="206" bestFit="1" customWidth="1"/>
    <col min="7902" max="7902" width="25" style="206" bestFit="1" customWidth="1"/>
    <col min="7903" max="7903" width="35.140625" style="206" bestFit="1" customWidth="1"/>
    <col min="7904" max="7904" width="32.140625" style="206" bestFit="1" customWidth="1"/>
    <col min="7905" max="7905" width="7.140625" style="206" bestFit="1" customWidth="1"/>
    <col min="7906" max="8153" width="9.140625" style="206"/>
    <col min="8154" max="8154" width="7.7109375" style="206" bestFit="1" customWidth="1"/>
    <col min="8155" max="8155" width="9.140625" style="206"/>
    <col min="8156" max="8156" width="28.7109375" style="206" bestFit="1" customWidth="1"/>
    <col min="8157" max="8157" width="8.42578125" style="206" bestFit="1" customWidth="1"/>
    <col min="8158" max="8158" width="25" style="206" bestFit="1" customWidth="1"/>
    <col min="8159" max="8159" width="35.140625" style="206" bestFit="1" customWidth="1"/>
    <col min="8160" max="8160" width="32.140625" style="206" bestFit="1" customWidth="1"/>
    <col min="8161" max="8161" width="7.140625" style="206" bestFit="1" customWidth="1"/>
    <col min="8162" max="8409" width="9.140625" style="206"/>
    <col min="8410" max="8410" width="7.7109375" style="206" bestFit="1" customWidth="1"/>
    <col min="8411" max="8411" width="9.140625" style="206"/>
    <col min="8412" max="8412" width="28.7109375" style="206" bestFit="1" customWidth="1"/>
    <col min="8413" max="8413" width="8.42578125" style="206" bestFit="1" customWidth="1"/>
    <col min="8414" max="8414" width="25" style="206" bestFit="1" customWidth="1"/>
    <col min="8415" max="8415" width="35.140625" style="206" bestFit="1" customWidth="1"/>
    <col min="8416" max="8416" width="32.140625" style="206" bestFit="1" customWidth="1"/>
    <col min="8417" max="8417" width="7.140625" style="206" bestFit="1" customWidth="1"/>
    <col min="8418" max="8665" width="9.140625" style="206"/>
    <col min="8666" max="8666" width="7.7109375" style="206" bestFit="1" customWidth="1"/>
    <col min="8667" max="8667" width="9.140625" style="206"/>
    <col min="8668" max="8668" width="28.7109375" style="206" bestFit="1" customWidth="1"/>
    <col min="8669" max="8669" width="8.42578125" style="206" bestFit="1" customWidth="1"/>
    <col min="8670" max="8670" width="25" style="206" bestFit="1" customWidth="1"/>
    <col min="8671" max="8671" width="35.140625" style="206" bestFit="1" customWidth="1"/>
    <col min="8672" max="8672" width="32.140625" style="206" bestFit="1" customWidth="1"/>
    <col min="8673" max="8673" width="7.140625" style="206" bestFit="1" customWidth="1"/>
    <col min="8674" max="8921" width="9.140625" style="206"/>
    <col min="8922" max="8922" width="7.7109375" style="206" bestFit="1" customWidth="1"/>
    <col min="8923" max="8923" width="9.140625" style="206"/>
    <col min="8924" max="8924" width="28.7109375" style="206" bestFit="1" customWidth="1"/>
    <col min="8925" max="8925" width="8.42578125" style="206" bestFit="1" customWidth="1"/>
    <col min="8926" max="8926" width="25" style="206" bestFit="1" customWidth="1"/>
    <col min="8927" max="8927" width="35.140625" style="206" bestFit="1" customWidth="1"/>
    <col min="8928" max="8928" width="32.140625" style="206" bestFit="1" customWidth="1"/>
    <col min="8929" max="8929" width="7.140625" style="206" bestFit="1" customWidth="1"/>
    <col min="8930" max="9177" width="9.140625" style="206"/>
    <col min="9178" max="9178" width="7.7109375" style="206" bestFit="1" customWidth="1"/>
    <col min="9179" max="9179" width="9.140625" style="206"/>
    <col min="9180" max="9180" width="28.7109375" style="206" bestFit="1" customWidth="1"/>
    <col min="9181" max="9181" width="8.42578125" style="206" bestFit="1" customWidth="1"/>
    <col min="9182" max="9182" width="25" style="206" bestFit="1" customWidth="1"/>
    <col min="9183" max="9183" width="35.140625" style="206" bestFit="1" customWidth="1"/>
    <col min="9184" max="9184" width="32.140625" style="206" bestFit="1" customWidth="1"/>
    <col min="9185" max="9185" width="7.140625" style="206" bestFit="1" customWidth="1"/>
    <col min="9186" max="9433" width="9.140625" style="206"/>
    <col min="9434" max="9434" width="7.7109375" style="206" bestFit="1" customWidth="1"/>
    <col min="9435" max="9435" width="9.140625" style="206"/>
    <col min="9436" max="9436" width="28.7109375" style="206" bestFit="1" customWidth="1"/>
    <col min="9437" max="9437" width="8.42578125" style="206" bestFit="1" customWidth="1"/>
    <col min="9438" max="9438" width="25" style="206" bestFit="1" customWidth="1"/>
    <col min="9439" max="9439" width="35.140625" style="206" bestFit="1" customWidth="1"/>
    <col min="9440" max="9440" width="32.140625" style="206" bestFit="1" customWidth="1"/>
    <col min="9441" max="9441" width="7.140625" style="206" bestFit="1" customWidth="1"/>
    <col min="9442" max="9689" width="9.140625" style="206"/>
    <col min="9690" max="9690" width="7.7109375" style="206" bestFit="1" customWidth="1"/>
    <col min="9691" max="9691" width="9.140625" style="206"/>
    <col min="9692" max="9692" width="28.7109375" style="206" bestFit="1" customWidth="1"/>
    <col min="9693" max="9693" width="8.42578125" style="206" bestFit="1" customWidth="1"/>
    <col min="9694" max="9694" width="25" style="206" bestFit="1" customWidth="1"/>
    <col min="9695" max="9695" width="35.140625" style="206" bestFit="1" customWidth="1"/>
    <col min="9696" max="9696" width="32.140625" style="206" bestFit="1" customWidth="1"/>
    <col min="9697" max="9697" width="7.140625" style="206" bestFit="1" customWidth="1"/>
    <col min="9698" max="9945" width="9.140625" style="206"/>
    <col min="9946" max="9946" width="7.7109375" style="206" bestFit="1" customWidth="1"/>
    <col min="9947" max="9947" width="9.140625" style="206"/>
    <col min="9948" max="9948" width="28.7109375" style="206" bestFit="1" customWidth="1"/>
    <col min="9949" max="9949" width="8.42578125" style="206" bestFit="1" customWidth="1"/>
    <col min="9950" max="9950" width="25" style="206" bestFit="1" customWidth="1"/>
    <col min="9951" max="9951" width="35.140625" style="206" bestFit="1" customWidth="1"/>
    <col min="9952" max="9952" width="32.140625" style="206" bestFit="1" customWidth="1"/>
    <col min="9953" max="9953" width="7.140625" style="206" bestFit="1" customWidth="1"/>
    <col min="9954" max="10201" width="9.140625" style="206"/>
    <col min="10202" max="10202" width="7.7109375" style="206" bestFit="1" customWidth="1"/>
    <col min="10203" max="10203" width="9.140625" style="206"/>
    <col min="10204" max="10204" width="28.7109375" style="206" bestFit="1" customWidth="1"/>
    <col min="10205" max="10205" width="8.42578125" style="206" bestFit="1" customWidth="1"/>
    <col min="10206" max="10206" width="25" style="206" bestFit="1" customWidth="1"/>
    <col min="10207" max="10207" width="35.140625" style="206" bestFit="1" customWidth="1"/>
    <col min="10208" max="10208" width="32.140625" style="206" bestFit="1" customWidth="1"/>
    <col min="10209" max="10209" width="7.140625" style="206" bestFit="1" customWidth="1"/>
    <col min="10210" max="10457" width="9.140625" style="206"/>
    <col min="10458" max="10458" width="7.7109375" style="206" bestFit="1" customWidth="1"/>
    <col min="10459" max="10459" width="9.140625" style="206"/>
    <col min="10460" max="10460" width="28.7109375" style="206" bestFit="1" customWidth="1"/>
    <col min="10461" max="10461" width="8.42578125" style="206" bestFit="1" customWidth="1"/>
    <col min="10462" max="10462" width="25" style="206" bestFit="1" customWidth="1"/>
    <col min="10463" max="10463" width="35.140625" style="206" bestFit="1" customWidth="1"/>
    <col min="10464" max="10464" width="32.140625" style="206" bestFit="1" customWidth="1"/>
    <col min="10465" max="10465" width="7.140625" style="206" bestFit="1" customWidth="1"/>
    <col min="10466" max="10713" width="9.140625" style="206"/>
    <col min="10714" max="10714" width="7.7109375" style="206" bestFit="1" customWidth="1"/>
    <col min="10715" max="10715" width="9.140625" style="206"/>
    <col min="10716" max="10716" width="28.7109375" style="206" bestFit="1" customWidth="1"/>
    <col min="10717" max="10717" width="8.42578125" style="206" bestFit="1" customWidth="1"/>
    <col min="10718" max="10718" width="25" style="206" bestFit="1" customWidth="1"/>
    <col min="10719" max="10719" width="35.140625" style="206" bestFit="1" customWidth="1"/>
    <col min="10720" max="10720" width="32.140625" style="206" bestFit="1" customWidth="1"/>
    <col min="10721" max="10721" width="7.140625" style="206" bestFit="1" customWidth="1"/>
    <col min="10722" max="10969" width="9.140625" style="206"/>
    <col min="10970" max="10970" width="7.7109375" style="206" bestFit="1" customWidth="1"/>
    <col min="10971" max="10971" width="9.140625" style="206"/>
    <col min="10972" max="10972" width="28.7109375" style="206" bestFit="1" customWidth="1"/>
    <col min="10973" max="10973" width="8.42578125" style="206" bestFit="1" customWidth="1"/>
    <col min="10974" max="10974" width="25" style="206" bestFit="1" customWidth="1"/>
    <col min="10975" max="10975" width="35.140625" style="206" bestFit="1" customWidth="1"/>
    <col min="10976" max="10976" width="32.140625" style="206" bestFit="1" customWidth="1"/>
    <col min="10977" max="10977" width="7.140625" style="206" bestFit="1" customWidth="1"/>
    <col min="10978" max="11225" width="9.140625" style="206"/>
    <col min="11226" max="11226" width="7.7109375" style="206" bestFit="1" customWidth="1"/>
    <col min="11227" max="11227" width="9.140625" style="206"/>
    <col min="11228" max="11228" width="28.7109375" style="206" bestFit="1" customWidth="1"/>
    <col min="11229" max="11229" width="8.42578125" style="206" bestFit="1" customWidth="1"/>
    <col min="11230" max="11230" width="25" style="206" bestFit="1" customWidth="1"/>
    <col min="11231" max="11231" width="35.140625" style="206" bestFit="1" customWidth="1"/>
    <col min="11232" max="11232" width="32.140625" style="206" bestFit="1" customWidth="1"/>
    <col min="11233" max="11233" width="7.140625" style="206" bestFit="1" customWidth="1"/>
    <col min="11234" max="11481" width="9.140625" style="206"/>
    <col min="11482" max="11482" width="7.7109375" style="206" bestFit="1" customWidth="1"/>
    <col min="11483" max="11483" width="9.140625" style="206"/>
    <col min="11484" max="11484" width="28.7109375" style="206" bestFit="1" customWidth="1"/>
    <col min="11485" max="11485" width="8.42578125" style="206" bestFit="1" customWidth="1"/>
    <col min="11486" max="11486" width="25" style="206" bestFit="1" customWidth="1"/>
    <col min="11487" max="11487" width="35.140625" style="206" bestFit="1" customWidth="1"/>
    <col min="11488" max="11488" width="32.140625" style="206" bestFit="1" customWidth="1"/>
    <col min="11489" max="11489" width="7.140625" style="206" bestFit="1" customWidth="1"/>
    <col min="11490" max="11737" width="9.140625" style="206"/>
    <col min="11738" max="11738" width="7.7109375" style="206" bestFit="1" customWidth="1"/>
    <col min="11739" max="11739" width="9.140625" style="206"/>
    <col min="11740" max="11740" width="28.7109375" style="206" bestFit="1" customWidth="1"/>
    <col min="11741" max="11741" width="8.42578125" style="206" bestFit="1" customWidth="1"/>
    <col min="11742" max="11742" width="25" style="206" bestFit="1" customWidth="1"/>
    <col min="11743" max="11743" width="35.140625" style="206" bestFit="1" customWidth="1"/>
    <col min="11744" max="11744" width="32.140625" style="206" bestFit="1" customWidth="1"/>
    <col min="11745" max="11745" width="7.140625" style="206" bestFit="1" customWidth="1"/>
    <col min="11746" max="11993" width="9.140625" style="206"/>
    <col min="11994" max="11994" width="7.7109375" style="206" bestFit="1" customWidth="1"/>
    <col min="11995" max="11995" width="9.140625" style="206"/>
    <col min="11996" max="11996" width="28.7109375" style="206" bestFit="1" customWidth="1"/>
    <col min="11997" max="11997" width="8.42578125" style="206" bestFit="1" customWidth="1"/>
    <col min="11998" max="11998" width="25" style="206" bestFit="1" customWidth="1"/>
    <col min="11999" max="11999" width="35.140625" style="206" bestFit="1" customWidth="1"/>
    <col min="12000" max="12000" width="32.140625" style="206" bestFit="1" customWidth="1"/>
    <col min="12001" max="12001" width="7.140625" style="206" bestFit="1" customWidth="1"/>
    <col min="12002" max="12249" width="9.140625" style="206"/>
    <col min="12250" max="12250" width="7.7109375" style="206" bestFit="1" customWidth="1"/>
    <col min="12251" max="12251" width="9.140625" style="206"/>
    <col min="12252" max="12252" width="28.7109375" style="206" bestFit="1" customWidth="1"/>
    <col min="12253" max="12253" width="8.42578125" style="206" bestFit="1" customWidth="1"/>
    <col min="12254" max="12254" width="25" style="206" bestFit="1" customWidth="1"/>
    <col min="12255" max="12255" width="35.140625" style="206" bestFit="1" customWidth="1"/>
    <col min="12256" max="12256" width="32.140625" style="206" bestFit="1" customWidth="1"/>
    <col min="12257" max="12257" width="7.140625" style="206" bestFit="1" customWidth="1"/>
    <col min="12258" max="12505" width="9.140625" style="206"/>
    <col min="12506" max="12506" width="7.7109375" style="206" bestFit="1" customWidth="1"/>
    <col min="12507" max="12507" width="9.140625" style="206"/>
    <col min="12508" max="12508" width="28.7109375" style="206" bestFit="1" customWidth="1"/>
    <col min="12509" max="12509" width="8.42578125" style="206" bestFit="1" customWidth="1"/>
    <col min="12510" max="12510" width="25" style="206" bestFit="1" customWidth="1"/>
    <col min="12511" max="12511" width="35.140625" style="206" bestFit="1" customWidth="1"/>
    <col min="12512" max="12512" width="32.140625" style="206" bestFit="1" customWidth="1"/>
    <col min="12513" max="12513" width="7.140625" style="206" bestFit="1" customWidth="1"/>
    <col min="12514" max="12761" width="9.140625" style="206"/>
    <col min="12762" max="12762" width="7.7109375" style="206" bestFit="1" customWidth="1"/>
    <col min="12763" max="12763" width="9.140625" style="206"/>
    <col min="12764" max="12764" width="28.7109375" style="206" bestFit="1" customWidth="1"/>
    <col min="12765" max="12765" width="8.42578125" style="206" bestFit="1" customWidth="1"/>
    <col min="12766" max="12766" width="25" style="206" bestFit="1" customWidth="1"/>
    <col min="12767" max="12767" width="35.140625" style="206" bestFit="1" customWidth="1"/>
    <col min="12768" max="12768" width="32.140625" style="206" bestFit="1" customWidth="1"/>
    <col min="12769" max="12769" width="7.140625" style="206" bestFit="1" customWidth="1"/>
    <col min="12770" max="13017" width="9.140625" style="206"/>
    <col min="13018" max="13018" width="7.7109375" style="206" bestFit="1" customWidth="1"/>
    <col min="13019" max="13019" width="9.140625" style="206"/>
    <col min="13020" max="13020" width="28.7109375" style="206" bestFit="1" customWidth="1"/>
    <col min="13021" max="13021" width="8.42578125" style="206" bestFit="1" customWidth="1"/>
    <col min="13022" max="13022" width="25" style="206" bestFit="1" customWidth="1"/>
    <col min="13023" max="13023" width="35.140625" style="206" bestFit="1" customWidth="1"/>
    <col min="13024" max="13024" width="32.140625" style="206" bestFit="1" customWidth="1"/>
    <col min="13025" max="13025" width="7.140625" style="206" bestFit="1" customWidth="1"/>
    <col min="13026" max="13273" width="9.140625" style="206"/>
    <col min="13274" max="13274" width="7.7109375" style="206" bestFit="1" customWidth="1"/>
    <col min="13275" max="13275" width="9.140625" style="206"/>
    <col min="13276" max="13276" width="28.7109375" style="206" bestFit="1" customWidth="1"/>
    <col min="13277" max="13277" width="8.42578125" style="206" bestFit="1" customWidth="1"/>
    <col min="13278" max="13278" width="25" style="206" bestFit="1" customWidth="1"/>
    <col min="13279" max="13279" width="35.140625" style="206" bestFit="1" customWidth="1"/>
    <col min="13280" max="13280" width="32.140625" style="206" bestFit="1" customWidth="1"/>
    <col min="13281" max="13281" width="7.140625" style="206" bestFit="1" customWidth="1"/>
    <col min="13282" max="13529" width="9.140625" style="206"/>
    <col min="13530" max="13530" width="7.7109375" style="206" bestFit="1" customWidth="1"/>
    <col min="13531" max="13531" width="9.140625" style="206"/>
    <col min="13532" max="13532" width="28.7109375" style="206" bestFit="1" customWidth="1"/>
    <col min="13533" max="13533" width="8.42578125" style="206" bestFit="1" customWidth="1"/>
    <col min="13534" max="13534" width="25" style="206" bestFit="1" customWidth="1"/>
    <col min="13535" max="13535" width="35.140625" style="206" bestFit="1" customWidth="1"/>
    <col min="13536" max="13536" width="32.140625" style="206" bestFit="1" customWidth="1"/>
    <col min="13537" max="13537" width="7.140625" style="206" bestFit="1" customWidth="1"/>
    <col min="13538" max="13785" width="9.140625" style="206"/>
    <col min="13786" max="13786" width="7.7109375" style="206" bestFit="1" customWidth="1"/>
    <col min="13787" max="13787" width="9.140625" style="206"/>
    <col min="13788" max="13788" width="28.7109375" style="206" bestFit="1" customWidth="1"/>
    <col min="13789" max="13789" width="8.42578125" style="206" bestFit="1" customWidth="1"/>
    <col min="13790" max="13790" width="25" style="206" bestFit="1" customWidth="1"/>
    <col min="13791" max="13791" width="35.140625" style="206" bestFit="1" customWidth="1"/>
    <col min="13792" max="13792" width="32.140625" style="206" bestFit="1" customWidth="1"/>
    <col min="13793" max="13793" width="7.140625" style="206" bestFit="1" customWidth="1"/>
    <col min="13794" max="14041" width="9.140625" style="206"/>
    <col min="14042" max="14042" width="7.7109375" style="206" bestFit="1" customWidth="1"/>
    <col min="14043" max="14043" width="9.140625" style="206"/>
    <col min="14044" max="14044" width="28.7109375" style="206" bestFit="1" customWidth="1"/>
    <col min="14045" max="14045" width="8.42578125" style="206" bestFit="1" customWidth="1"/>
    <col min="14046" max="14046" width="25" style="206" bestFit="1" customWidth="1"/>
    <col min="14047" max="14047" width="35.140625" style="206" bestFit="1" customWidth="1"/>
    <col min="14048" max="14048" width="32.140625" style="206" bestFit="1" customWidth="1"/>
    <col min="14049" max="14049" width="7.140625" style="206" bestFit="1" customWidth="1"/>
    <col min="14050" max="14297" width="9.140625" style="206"/>
    <col min="14298" max="14298" width="7.7109375" style="206" bestFit="1" customWidth="1"/>
    <col min="14299" max="14299" width="9.140625" style="206"/>
    <col min="14300" max="14300" width="28.7109375" style="206" bestFit="1" customWidth="1"/>
    <col min="14301" max="14301" width="8.42578125" style="206" bestFit="1" customWidth="1"/>
    <col min="14302" max="14302" width="25" style="206" bestFit="1" customWidth="1"/>
    <col min="14303" max="14303" width="35.140625" style="206" bestFit="1" customWidth="1"/>
    <col min="14304" max="14304" width="32.140625" style="206" bestFit="1" customWidth="1"/>
    <col min="14305" max="14305" width="7.140625" style="206" bestFit="1" customWidth="1"/>
    <col min="14306" max="14553" width="9.140625" style="206"/>
    <col min="14554" max="14554" width="7.7109375" style="206" bestFit="1" customWidth="1"/>
    <col min="14555" max="14555" width="9.140625" style="206"/>
    <col min="14556" max="14556" width="28.7109375" style="206" bestFit="1" customWidth="1"/>
    <col min="14557" max="14557" width="8.42578125" style="206" bestFit="1" customWidth="1"/>
    <col min="14558" max="14558" width="25" style="206" bestFit="1" customWidth="1"/>
    <col min="14559" max="14559" width="35.140625" style="206" bestFit="1" customWidth="1"/>
    <col min="14560" max="14560" width="32.140625" style="206" bestFit="1" customWidth="1"/>
    <col min="14561" max="14561" width="7.140625" style="206" bestFit="1" customWidth="1"/>
    <col min="14562" max="14809" width="9.140625" style="206"/>
    <col min="14810" max="14810" width="7.7109375" style="206" bestFit="1" customWidth="1"/>
    <col min="14811" max="14811" width="9.140625" style="206"/>
    <col min="14812" max="14812" width="28.7109375" style="206" bestFit="1" customWidth="1"/>
    <col min="14813" max="14813" width="8.42578125" style="206" bestFit="1" customWidth="1"/>
    <col min="14814" max="14814" width="25" style="206" bestFit="1" customWidth="1"/>
    <col min="14815" max="14815" width="35.140625" style="206" bestFit="1" customWidth="1"/>
    <col min="14816" max="14816" width="32.140625" style="206" bestFit="1" customWidth="1"/>
    <col min="14817" max="14817" width="7.140625" style="206" bestFit="1" customWidth="1"/>
    <col min="14818" max="15065" width="9.140625" style="206"/>
    <col min="15066" max="15066" width="7.7109375" style="206" bestFit="1" customWidth="1"/>
    <col min="15067" max="15067" width="9.140625" style="206"/>
    <col min="15068" max="15068" width="28.7109375" style="206" bestFit="1" customWidth="1"/>
    <col min="15069" max="15069" width="8.42578125" style="206" bestFit="1" customWidth="1"/>
    <col min="15070" max="15070" width="25" style="206" bestFit="1" customWidth="1"/>
    <col min="15071" max="15071" width="35.140625" style="206" bestFit="1" customWidth="1"/>
    <col min="15072" max="15072" width="32.140625" style="206" bestFit="1" customWidth="1"/>
    <col min="15073" max="15073" width="7.140625" style="206" bestFit="1" customWidth="1"/>
    <col min="15074" max="15321" width="9.140625" style="206"/>
    <col min="15322" max="15322" width="7.7109375" style="206" bestFit="1" customWidth="1"/>
    <col min="15323" max="15323" width="9.140625" style="206"/>
    <col min="15324" max="15324" width="28.7109375" style="206" bestFit="1" customWidth="1"/>
    <col min="15325" max="15325" width="8.42578125" style="206" bestFit="1" customWidth="1"/>
    <col min="15326" max="15326" width="25" style="206" bestFit="1" customWidth="1"/>
    <col min="15327" max="15327" width="35.140625" style="206" bestFit="1" customWidth="1"/>
    <col min="15328" max="15328" width="32.140625" style="206" bestFit="1" customWidth="1"/>
    <col min="15329" max="15329" width="7.140625" style="206" bestFit="1" customWidth="1"/>
    <col min="15330" max="15577" width="9.140625" style="206"/>
    <col min="15578" max="15578" width="7.7109375" style="206" bestFit="1" customWidth="1"/>
    <col min="15579" max="15579" width="9.140625" style="206"/>
    <col min="15580" max="15580" width="28.7109375" style="206" bestFit="1" customWidth="1"/>
    <col min="15581" max="15581" width="8.42578125" style="206" bestFit="1" customWidth="1"/>
    <col min="15582" max="15582" width="25" style="206" bestFit="1" customWidth="1"/>
    <col min="15583" max="15583" width="35.140625" style="206" bestFit="1" customWidth="1"/>
    <col min="15584" max="15584" width="32.140625" style="206" bestFit="1" customWidth="1"/>
    <col min="15585" max="15585" width="7.140625" style="206" bestFit="1" customWidth="1"/>
    <col min="15586" max="15833" width="9.140625" style="206"/>
    <col min="15834" max="15834" width="7.7109375" style="206" bestFit="1" customWidth="1"/>
    <col min="15835" max="15835" width="9.140625" style="206"/>
    <col min="15836" max="15836" width="28.7109375" style="206" bestFit="1" customWidth="1"/>
    <col min="15837" max="15837" width="8.42578125" style="206" bestFit="1" customWidth="1"/>
    <col min="15838" max="15838" width="25" style="206" bestFit="1" customWidth="1"/>
    <col min="15839" max="15839" width="35.140625" style="206" bestFit="1" customWidth="1"/>
    <col min="15840" max="15840" width="32.140625" style="206" bestFit="1" customWidth="1"/>
    <col min="15841" max="15841" width="7.140625" style="206" bestFit="1" customWidth="1"/>
    <col min="15842" max="16089" width="9.140625" style="206"/>
    <col min="16090" max="16090" width="7.7109375" style="206" bestFit="1" customWidth="1"/>
    <col min="16091" max="16091" width="9.140625" style="206"/>
    <col min="16092" max="16092" width="28.7109375" style="206" bestFit="1" customWidth="1"/>
    <col min="16093" max="16093" width="8.42578125" style="206" bestFit="1" customWidth="1"/>
    <col min="16094" max="16094" width="25" style="206" bestFit="1" customWidth="1"/>
    <col min="16095" max="16095" width="35.140625" style="206" bestFit="1" customWidth="1"/>
    <col min="16096" max="16096" width="32.140625" style="206" bestFit="1" customWidth="1"/>
    <col min="16097" max="16097" width="7.140625" style="206" bestFit="1" customWidth="1"/>
    <col min="16098" max="16384" width="9.140625" style="206"/>
  </cols>
  <sheetData>
    <row r="1" spans="1:10" s="203" customFormat="1" ht="15.75" x14ac:dyDescent="0.25">
      <c r="A1" s="199" t="s">
        <v>558</v>
      </c>
      <c r="B1" s="199"/>
      <c r="C1" s="199" t="s">
        <v>1185</v>
      </c>
      <c r="D1" s="199"/>
      <c r="E1" s="212"/>
      <c r="F1" s="200"/>
      <c r="G1" s="199"/>
      <c r="H1" s="199"/>
      <c r="I1" s="202"/>
      <c r="J1" s="202"/>
    </row>
    <row r="2" spans="1:10" s="203" customFormat="1" ht="15.75" x14ac:dyDescent="0.25">
      <c r="A2" s="199" t="s">
        <v>647</v>
      </c>
      <c r="B2" s="199"/>
      <c r="C2" s="199"/>
      <c r="D2" s="199"/>
      <c r="E2" s="200"/>
      <c r="F2" s="200"/>
      <c r="G2" s="199"/>
      <c r="H2" s="199"/>
      <c r="I2" s="202"/>
      <c r="J2" s="202"/>
    </row>
    <row r="3" spans="1:10" s="203" customFormat="1" ht="15.75" x14ac:dyDescent="0.25">
      <c r="A3" s="199" t="s">
        <v>648</v>
      </c>
      <c r="B3" s="199"/>
      <c r="C3" s="199"/>
      <c r="D3" s="199"/>
      <c r="E3" s="200"/>
      <c r="F3" s="200"/>
      <c r="G3" s="199"/>
      <c r="H3" s="199"/>
      <c r="I3" s="202"/>
      <c r="J3" s="202"/>
    </row>
    <row r="4" spans="1:10" s="203" customFormat="1" ht="15.75" x14ac:dyDescent="0.25">
      <c r="A4" s="199"/>
      <c r="B4" s="199"/>
      <c r="C4" s="199"/>
      <c r="D4" s="199"/>
      <c r="E4" s="200"/>
      <c r="F4" s="200"/>
      <c r="G4" s="199"/>
      <c r="H4" s="199"/>
      <c r="I4" s="202"/>
      <c r="J4" s="202"/>
    </row>
    <row r="5" spans="1:10" s="203" customFormat="1" ht="15.75" x14ac:dyDescent="0.25">
      <c r="A5" s="220" t="s">
        <v>192</v>
      </c>
      <c r="B5" s="220" t="s">
        <v>136</v>
      </c>
      <c r="C5" s="225" t="s">
        <v>650</v>
      </c>
      <c r="D5" s="225" t="s">
        <v>651</v>
      </c>
      <c r="E5" s="220" t="s">
        <v>137</v>
      </c>
      <c r="F5" s="220" t="s">
        <v>625</v>
      </c>
      <c r="G5" s="205"/>
      <c r="H5" s="205"/>
    </row>
    <row r="6" spans="1:10" ht="14.25" customHeight="1" x14ac:dyDescent="0.2">
      <c r="A6" s="206" t="s">
        <v>573</v>
      </c>
      <c r="B6" s="206" t="s">
        <v>737</v>
      </c>
      <c r="C6" s="204" t="s">
        <v>841</v>
      </c>
      <c r="D6" s="204" t="s">
        <v>841</v>
      </c>
      <c r="E6" s="206" t="s">
        <v>141</v>
      </c>
      <c r="F6" s="206" t="s">
        <v>652</v>
      </c>
      <c r="G6" s="206"/>
      <c r="H6" s="202"/>
      <c r="I6" s="206"/>
      <c r="J6" s="206"/>
    </row>
    <row r="7" spans="1:10" x14ac:dyDescent="0.2">
      <c r="A7" s="206" t="s">
        <v>806</v>
      </c>
      <c r="B7" s="206" t="s">
        <v>886</v>
      </c>
      <c r="C7" s="204" t="s">
        <v>841</v>
      </c>
      <c r="D7" s="204"/>
      <c r="E7" s="206" t="s">
        <v>140</v>
      </c>
      <c r="F7" s="206" t="s">
        <v>677</v>
      </c>
      <c r="G7" s="206"/>
      <c r="H7" s="202"/>
      <c r="I7" s="206"/>
      <c r="J7" s="206"/>
    </row>
    <row r="8" spans="1:10" x14ac:dyDescent="0.2">
      <c r="A8" s="206" t="s">
        <v>251</v>
      </c>
      <c r="B8" s="206" t="s">
        <v>250</v>
      </c>
      <c r="C8" s="204" t="s">
        <v>841</v>
      </c>
      <c r="D8" s="204" t="s">
        <v>841</v>
      </c>
      <c r="E8" s="206" t="s">
        <v>141</v>
      </c>
      <c r="F8" s="206" t="s">
        <v>652</v>
      </c>
      <c r="G8" s="206"/>
      <c r="H8" s="202"/>
      <c r="I8" s="206"/>
      <c r="J8" s="206"/>
    </row>
    <row r="9" spans="1:10" x14ac:dyDescent="0.2">
      <c r="A9" s="206" t="s">
        <v>209</v>
      </c>
      <c r="B9" s="206" t="s">
        <v>739</v>
      </c>
      <c r="C9" s="204" t="s">
        <v>841</v>
      </c>
      <c r="D9" s="204" t="s">
        <v>841</v>
      </c>
      <c r="E9" s="206" t="s">
        <v>143</v>
      </c>
      <c r="F9" s="206" t="s">
        <v>652</v>
      </c>
      <c r="G9" s="206"/>
      <c r="H9" s="202"/>
      <c r="I9" s="206"/>
      <c r="J9" s="206"/>
    </row>
    <row r="10" spans="1:10" x14ac:dyDescent="0.2">
      <c r="A10" s="206" t="s">
        <v>252</v>
      </c>
      <c r="B10" s="206" t="s">
        <v>653</v>
      </c>
      <c r="C10" s="204" t="s">
        <v>841</v>
      </c>
      <c r="D10" s="204" t="s">
        <v>841</v>
      </c>
      <c r="E10" s="206" t="s">
        <v>198</v>
      </c>
      <c r="F10" s="206" t="s">
        <v>652</v>
      </c>
      <c r="G10" s="206"/>
      <c r="H10" s="202"/>
      <c r="I10" s="206"/>
      <c r="J10" s="206"/>
    </row>
    <row r="11" spans="1:10" x14ac:dyDescent="0.2">
      <c r="A11" s="206" t="s">
        <v>345</v>
      </c>
      <c r="B11" s="206" t="s">
        <v>344</v>
      </c>
      <c r="C11" s="204" t="s">
        <v>841</v>
      </c>
      <c r="D11" s="204" t="s">
        <v>841</v>
      </c>
      <c r="E11" s="206" t="s">
        <v>142</v>
      </c>
      <c r="F11" s="206" t="s">
        <v>652</v>
      </c>
      <c r="G11" s="206"/>
      <c r="H11" s="202"/>
      <c r="I11" s="206"/>
      <c r="J11" s="206"/>
    </row>
    <row r="12" spans="1:10" x14ac:dyDescent="0.2">
      <c r="A12" s="206" t="s">
        <v>654</v>
      </c>
      <c r="B12" s="206" t="s">
        <v>655</v>
      </c>
      <c r="C12" s="204" t="s">
        <v>841</v>
      </c>
      <c r="D12" s="204" t="s">
        <v>841</v>
      </c>
      <c r="E12" s="206" t="s">
        <v>147</v>
      </c>
      <c r="F12" s="206" t="s">
        <v>652</v>
      </c>
      <c r="G12" s="206"/>
      <c r="H12" s="202"/>
      <c r="I12" s="206"/>
      <c r="J12" s="206"/>
    </row>
    <row r="13" spans="1:10" x14ac:dyDescent="0.2">
      <c r="A13" s="206" t="s">
        <v>978</v>
      </c>
      <c r="B13" s="206" t="s">
        <v>979</v>
      </c>
      <c r="C13" s="204" t="s">
        <v>841</v>
      </c>
      <c r="D13" s="204" t="s">
        <v>841</v>
      </c>
      <c r="E13" s="206" t="s">
        <v>147</v>
      </c>
      <c r="F13" s="206" t="s">
        <v>652</v>
      </c>
      <c r="G13" s="206"/>
      <c r="H13" s="202"/>
      <c r="I13" s="206"/>
      <c r="J13" s="206"/>
    </row>
    <row r="14" spans="1:10" x14ac:dyDescent="0.2">
      <c r="A14" s="206" t="s">
        <v>657</v>
      </c>
      <c r="B14" s="206" t="s">
        <v>1029</v>
      </c>
      <c r="C14" s="204" t="s">
        <v>841</v>
      </c>
      <c r="D14" s="204" t="s">
        <v>841</v>
      </c>
      <c r="E14" s="206" t="s">
        <v>140</v>
      </c>
      <c r="F14" s="206" t="s">
        <v>652</v>
      </c>
      <c r="G14" s="206"/>
      <c r="H14" s="202"/>
      <c r="I14" s="206"/>
      <c r="J14" s="206"/>
    </row>
    <row r="15" spans="1:10" x14ac:dyDescent="0.2">
      <c r="A15" s="206" t="s">
        <v>341</v>
      </c>
      <c r="B15" s="206" t="s">
        <v>738</v>
      </c>
      <c r="C15" s="204" t="s">
        <v>841</v>
      </c>
      <c r="D15" s="204" t="s">
        <v>841</v>
      </c>
      <c r="E15" s="206" t="s">
        <v>147</v>
      </c>
      <c r="F15" s="206" t="s">
        <v>652</v>
      </c>
      <c r="G15" s="206"/>
      <c r="H15" s="202"/>
      <c r="I15" s="206"/>
      <c r="J15" s="206"/>
    </row>
    <row r="16" spans="1:10" x14ac:dyDescent="0.2">
      <c r="A16" s="206" t="s">
        <v>658</v>
      </c>
      <c r="B16" s="206" t="s">
        <v>659</v>
      </c>
      <c r="C16" s="204" t="s">
        <v>841</v>
      </c>
      <c r="D16" s="204" t="s">
        <v>841</v>
      </c>
      <c r="E16" s="206" t="s">
        <v>145</v>
      </c>
      <c r="F16" s="206" t="s">
        <v>652</v>
      </c>
      <c r="G16" s="206"/>
      <c r="H16" s="202"/>
      <c r="I16" s="206"/>
      <c r="J16" s="206"/>
    </row>
    <row r="17" spans="1:10" x14ac:dyDescent="0.2">
      <c r="A17" s="206" t="s">
        <v>660</v>
      </c>
      <c r="B17" s="206" t="s">
        <v>661</v>
      </c>
      <c r="C17" s="204" t="s">
        <v>841</v>
      </c>
      <c r="D17" s="204"/>
      <c r="E17" s="206" t="s">
        <v>147</v>
      </c>
      <c r="F17" s="206" t="s">
        <v>656</v>
      </c>
      <c r="H17" s="202"/>
      <c r="I17" s="206"/>
      <c r="J17" s="206"/>
    </row>
    <row r="18" spans="1:10" x14ac:dyDescent="0.2">
      <c r="A18" s="206" t="s">
        <v>842</v>
      </c>
      <c r="B18" s="206" t="s">
        <v>887</v>
      </c>
      <c r="C18" s="204" t="s">
        <v>841</v>
      </c>
      <c r="D18" s="204"/>
      <c r="E18" s="206" t="s">
        <v>145</v>
      </c>
      <c r="F18" s="206" t="s">
        <v>677</v>
      </c>
      <c r="G18" s="206"/>
      <c r="H18" s="202"/>
      <c r="I18" s="206"/>
      <c r="J18" s="206"/>
    </row>
    <row r="19" spans="1:10" x14ac:dyDescent="0.2">
      <c r="A19" s="206" t="s">
        <v>253</v>
      </c>
      <c r="B19" s="206" t="s">
        <v>740</v>
      </c>
      <c r="C19" s="204" t="s">
        <v>841</v>
      </c>
      <c r="D19" s="204" t="s">
        <v>841</v>
      </c>
      <c r="E19" s="206" t="s">
        <v>141</v>
      </c>
      <c r="F19" s="206" t="s">
        <v>652</v>
      </c>
      <c r="G19" s="206"/>
      <c r="H19" s="202"/>
      <c r="I19" s="206"/>
      <c r="J19" s="206"/>
    </row>
    <row r="20" spans="1:10" x14ac:dyDescent="0.2">
      <c r="A20" s="206" t="s">
        <v>519</v>
      </c>
      <c r="B20" s="206" t="s">
        <v>751</v>
      </c>
      <c r="C20" s="204" t="s">
        <v>841</v>
      </c>
      <c r="D20" s="204" t="s">
        <v>841</v>
      </c>
      <c r="E20" s="206" t="s">
        <v>142</v>
      </c>
      <c r="F20" s="206" t="s">
        <v>652</v>
      </c>
      <c r="G20" s="206"/>
      <c r="H20" s="202"/>
      <c r="I20" s="206"/>
      <c r="J20" s="206"/>
    </row>
    <row r="21" spans="1:10" x14ac:dyDescent="0.2">
      <c r="A21" s="206" t="s">
        <v>430</v>
      </c>
      <c r="B21" s="206" t="s">
        <v>741</v>
      </c>
      <c r="C21" s="204" t="s">
        <v>841</v>
      </c>
      <c r="D21" s="204" t="s">
        <v>841</v>
      </c>
      <c r="E21" s="206" t="s">
        <v>143</v>
      </c>
      <c r="F21" s="206" t="s">
        <v>652</v>
      </c>
      <c r="G21" s="206"/>
      <c r="H21" s="202"/>
      <c r="I21" s="206"/>
      <c r="J21" s="206"/>
    </row>
    <row r="22" spans="1:10" x14ac:dyDescent="0.2">
      <c r="A22" s="206" t="s">
        <v>662</v>
      </c>
      <c r="B22" s="206" t="s">
        <v>663</v>
      </c>
      <c r="C22" s="204" t="s">
        <v>841</v>
      </c>
      <c r="D22" s="204"/>
      <c r="E22" s="206" t="s">
        <v>145</v>
      </c>
      <c r="F22" s="206" t="s">
        <v>656</v>
      </c>
      <c r="G22" s="206"/>
      <c r="H22" s="202"/>
      <c r="I22" s="206"/>
      <c r="J22" s="206"/>
    </row>
    <row r="23" spans="1:10" x14ac:dyDescent="0.2">
      <c r="A23" s="206" t="s">
        <v>1078</v>
      </c>
      <c r="B23" s="206" t="s">
        <v>1075</v>
      </c>
      <c r="C23" s="204" t="s">
        <v>841</v>
      </c>
      <c r="D23" s="204"/>
      <c r="E23" s="206" t="s">
        <v>198</v>
      </c>
      <c r="F23" s="206" t="s">
        <v>677</v>
      </c>
      <c r="G23" s="206"/>
      <c r="H23" s="202"/>
      <c r="I23" s="206"/>
      <c r="J23" s="206"/>
    </row>
    <row r="24" spans="1:10" x14ac:dyDescent="0.2">
      <c r="A24" s="206" t="s">
        <v>891</v>
      </c>
      <c r="B24" s="206" t="s">
        <v>892</v>
      </c>
      <c r="C24" s="204" t="s">
        <v>841</v>
      </c>
      <c r="D24" s="204"/>
      <c r="E24" s="206" t="s">
        <v>140</v>
      </c>
      <c r="F24" s="206" t="s">
        <v>677</v>
      </c>
      <c r="G24" s="206"/>
      <c r="H24" s="202"/>
      <c r="I24" s="206"/>
      <c r="J24" s="206"/>
    </row>
    <row r="25" spans="1:10" x14ac:dyDescent="0.2">
      <c r="A25" s="206" t="s">
        <v>664</v>
      </c>
      <c r="B25" s="206" t="s">
        <v>893</v>
      </c>
      <c r="C25" s="204" t="s">
        <v>841</v>
      </c>
      <c r="D25" s="204"/>
      <c r="E25" s="206" t="s">
        <v>142</v>
      </c>
      <c r="F25" s="206" t="s">
        <v>656</v>
      </c>
      <c r="G25" s="206"/>
      <c r="H25" s="202"/>
      <c r="I25" s="206"/>
      <c r="J25" s="206"/>
    </row>
    <row r="26" spans="1:10" x14ac:dyDescent="0.2">
      <c r="A26" s="206" t="s">
        <v>574</v>
      </c>
      <c r="B26" s="206" t="s">
        <v>742</v>
      </c>
      <c r="C26" s="204" t="s">
        <v>841</v>
      </c>
      <c r="D26" s="204" t="s">
        <v>841</v>
      </c>
      <c r="E26" s="206" t="s">
        <v>141</v>
      </c>
      <c r="F26" s="206" t="s">
        <v>652</v>
      </c>
      <c r="G26" s="206"/>
      <c r="H26" s="202"/>
      <c r="I26" s="206"/>
      <c r="J26" s="206"/>
    </row>
    <row r="27" spans="1:10" x14ac:dyDescent="0.2">
      <c r="A27" s="206" t="s">
        <v>969</v>
      </c>
      <c r="B27" s="206" t="s">
        <v>1030</v>
      </c>
      <c r="C27" s="204" t="s">
        <v>841</v>
      </c>
      <c r="D27" s="204"/>
      <c r="E27" s="206" t="s">
        <v>143</v>
      </c>
      <c r="F27" s="206" t="s">
        <v>656</v>
      </c>
      <c r="G27" s="206"/>
      <c r="H27" s="202"/>
      <c r="I27" s="206"/>
      <c r="J27" s="206"/>
    </row>
    <row r="28" spans="1:10" x14ac:dyDescent="0.2">
      <c r="A28" s="206" t="s">
        <v>665</v>
      </c>
      <c r="B28" s="206" t="s">
        <v>666</v>
      </c>
      <c r="C28" s="204" t="s">
        <v>841</v>
      </c>
      <c r="D28" s="204" t="s">
        <v>841</v>
      </c>
      <c r="E28" s="206" t="s">
        <v>140</v>
      </c>
      <c r="F28" s="206" t="s">
        <v>652</v>
      </c>
      <c r="G28" s="206"/>
      <c r="H28" s="202"/>
      <c r="I28" s="206"/>
      <c r="J28" s="206"/>
    </row>
    <row r="29" spans="1:10" x14ac:dyDescent="0.2">
      <c r="A29" s="206" t="s">
        <v>254</v>
      </c>
      <c r="B29" s="206" t="s">
        <v>896</v>
      </c>
      <c r="C29" s="204" t="s">
        <v>841</v>
      </c>
      <c r="D29" s="204" t="s">
        <v>841</v>
      </c>
      <c r="E29" s="206" t="s">
        <v>142</v>
      </c>
      <c r="F29" s="206" t="s">
        <v>652</v>
      </c>
      <c r="G29" s="206"/>
      <c r="H29" s="202"/>
      <c r="I29" s="206"/>
      <c r="J29" s="206"/>
    </row>
    <row r="30" spans="1:10" x14ac:dyDescent="0.2">
      <c r="A30" s="206" t="s">
        <v>667</v>
      </c>
      <c r="B30" s="206" t="s">
        <v>898</v>
      </c>
      <c r="C30" s="204" t="s">
        <v>841</v>
      </c>
      <c r="D30" s="204"/>
      <c r="E30" s="206" t="s">
        <v>142</v>
      </c>
      <c r="F30" s="206" t="s">
        <v>656</v>
      </c>
      <c r="G30" s="206"/>
      <c r="H30" s="202"/>
      <c r="I30" s="206"/>
      <c r="J30" s="206"/>
    </row>
    <row r="31" spans="1:10" x14ac:dyDescent="0.2">
      <c r="A31" s="206" t="s">
        <v>807</v>
      </c>
      <c r="B31" s="206" t="s">
        <v>808</v>
      </c>
      <c r="C31" s="204" t="s">
        <v>841</v>
      </c>
      <c r="D31" s="204"/>
      <c r="E31" s="206" t="s">
        <v>142</v>
      </c>
      <c r="F31" s="206" t="s">
        <v>677</v>
      </c>
      <c r="G31" s="206"/>
      <c r="H31" s="202"/>
      <c r="I31" s="206"/>
      <c r="J31" s="206"/>
    </row>
    <row r="32" spans="1:10" x14ac:dyDescent="0.2">
      <c r="A32" s="206" t="s">
        <v>668</v>
      </c>
      <c r="B32" s="206" t="s">
        <v>899</v>
      </c>
      <c r="C32" s="204" t="s">
        <v>841</v>
      </c>
      <c r="D32" s="204"/>
      <c r="E32" s="206" t="s">
        <v>142</v>
      </c>
      <c r="F32" s="206" t="s">
        <v>656</v>
      </c>
      <c r="G32" s="206"/>
      <c r="H32" s="202"/>
      <c r="I32" s="206"/>
      <c r="J32" s="206"/>
    </row>
    <row r="33" spans="1:10" x14ac:dyDescent="0.2">
      <c r="A33" s="206" t="s">
        <v>809</v>
      </c>
      <c r="B33" s="206" t="s">
        <v>897</v>
      </c>
      <c r="C33" s="204" t="s">
        <v>841</v>
      </c>
      <c r="D33" s="204"/>
      <c r="E33" s="206" t="s">
        <v>143</v>
      </c>
      <c r="F33" s="206" t="s">
        <v>652</v>
      </c>
      <c r="G33" s="206"/>
      <c r="H33" s="202"/>
      <c r="I33" s="206"/>
      <c r="J33" s="206"/>
    </row>
    <row r="34" spans="1:10" x14ac:dyDescent="0.2">
      <c r="A34" s="206" t="s">
        <v>844</v>
      </c>
      <c r="B34" s="206" t="s">
        <v>895</v>
      </c>
      <c r="C34" s="204" t="s">
        <v>841</v>
      </c>
      <c r="D34" s="204"/>
      <c r="E34" s="206" t="s">
        <v>140</v>
      </c>
      <c r="F34" s="206" t="s">
        <v>652</v>
      </c>
      <c r="G34" s="206"/>
      <c r="H34" s="202"/>
      <c r="I34" s="206"/>
      <c r="J34" s="206"/>
    </row>
    <row r="35" spans="1:10" x14ac:dyDescent="0.2">
      <c r="A35" s="206" t="s">
        <v>308</v>
      </c>
      <c r="B35" s="206" t="s">
        <v>743</v>
      </c>
      <c r="C35" s="204" t="s">
        <v>841</v>
      </c>
      <c r="D35" s="204" t="s">
        <v>841</v>
      </c>
      <c r="E35" s="206" t="s">
        <v>142</v>
      </c>
      <c r="F35" s="206" t="s">
        <v>652</v>
      </c>
      <c r="G35" s="206"/>
      <c r="H35" s="202"/>
      <c r="I35" s="206"/>
      <c r="J35" s="206"/>
    </row>
    <row r="36" spans="1:10" x14ac:dyDescent="0.2">
      <c r="A36" s="206" t="s">
        <v>491</v>
      </c>
      <c r="B36" s="206" t="s">
        <v>744</v>
      </c>
      <c r="C36" s="204" t="s">
        <v>841</v>
      </c>
      <c r="D36" s="204" t="s">
        <v>841</v>
      </c>
      <c r="E36" s="206" t="s">
        <v>143</v>
      </c>
      <c r="F36" s="206" t="s">
        <v>652</v>
      </c>
      <c r="G36" s="206"/>
      <c r="H36" s="202"/>
      <c r="I36" s="206"/>
      <c r="J36" s="206"/>
    </row>
    <row r="37" spans="1:10" x14ac:dyDescent="0.2">
      <c r="A37" s="206" t="s">
        <v>255</v>
      </c>
      <c r="B37" s="206" t="s">
        <v>256</v>
      </c>
      <c r="C37" s="204" t="s">
        <v>841</v>
      </c>
      <c r="D37" s="204" t="s">
        <v>841</v>
      </c>
      <c r="E37" s="206" t="s">
        <v>143</v>
      </c>
      <c r="F37" s="206" t="s">
        <v>652</v>
      </c>
      <c r="G37" s="206"/>
      <c r="H37" s="202"/>
      <c r="I37" s="206"/>
      <c r="J37" s="206"/>
    </row>
    <row r="38" spans="1:10" x14ac:dyDescent="0.2">
      <c r="A38" s="206" t="s">
        <v>669</v>
      </c>
      <c r="B38" s="206" t="s">
        <v>670</v>
      </c>
      <c r="C38" s="204" t="s">
        <v>841</v>
      </c>
      <c r="D38" s="204"/>
      <c r="E38" s="206" t="s">
        <v>140</v>
      </c>
      <c r="F38" s="206" t="s">
        <v>656</v>
      </c>
      <c r="G38" s="206"/>
      <c r="H38" s="202"/>
      <c r="I38" s="206"/>
      <c r="J38" s="206"/>
    </row>
    <row r="39" spans="1:10" x14ac:dyDescent="0.2">
      <c r="A39" s="206" t="s">
        <v>403</v>
      </c>
      <c r="B39" s="206" t="s">
        <v>402</v>
      </c>
      <c r="C39" s="204" t="s">
        <v>841</v>
      </c>
      <c r="D39" s="204" t="s">
        <v>841</v>
      </c>
      <c r="E39" s="206" t="s">
        <v>140</v>
      </c>
      <c r="F39" s="206" t="s">
        <v>652</v>
      </c>
      <c r="G39" s="206"/>
      <c r="H39" s="202"/>
      <c r="I39" s="206"/>
      <c r="J39" s="206"/>
    </row>
    <row r="40" spans="1:10" x14ac:dyDescent="0.2">
      <c r="A40" s="206" t="s">
        <v>575</v>
      </c>
      <c r="B40" s="206" t="s">
        <v>576</v>
      </c>
      <c r="C40" s="204" t="s">
        <v>841</v>
      </c>
      <c r="D40" s="204" t="s">
        <v>841</v>
      </c>
      <c r="E40" s="206" t="s">
        <v>197</v>
      </c>
      <c r="F40" s="206" t="s">
        <v>652</v>
      </c>
      <c r="G40" s="206"/>
      <c r="H40" s="202"/>
      <c r="I40" s="206"/>
      <c r="J40" s="206"/>
    </row>
    <row r="41" spans="1:10" x14ac:dyDescent="0.2">
      <c r="A41" s="206" t="s">
        <v>843</v>
      </c>
      <c r="B41" s="206" t="s">
        <v>894</v>
      </c>
      <c r="C41" s="204" t="s">
        <v>841</v>
      </c>
      <c r="D41" s="204"/>
      <c r="E41" s="206" t="s">
        <v>145</v>
      </c>
      <c r="F41" s="206" t="s">
        <v>677</v>
      </c>
      <c r="G41" s="206"/>
      <c r="H41" s="202"/>
      <c r="I41" s="206"/>
      <c r="J41" s="206"/>
    </row>
    <row r="42" spans="1:10" x14ac:dyDescent="0.2">
      <c r="A42" s="206" t="s">
        <v>746</v>
      </c>
      <c r="B42" s="206" t="s">
        <v>747</v>
      </c>
      <c r="C42" s="204" t="s">
        <v>841</v>
      </c>
      <c r="D42" s="204"/>
      <c r="E42" s="206" t="s">
        <v>140</v>
      </c>
      <c r="F42" s="206" t="s">
        <v>656</v>
      </c>
      <c r="G42" s="206"/>
      <c r="H42" s="202"/>
      <c r="I42" s="206"/>
      <c r="J42" s="206"/>
    </row>
    <row r="43" spans="1:10" x14ac:dyDescent="0.2">
      <c r="A43" s="206" t="s">
        <v>257</v>
      </c>
      <c r="B43" s="206" t="s">
        <v>258</v>
      </c>
      <c r="C43" s="204" t="s">
        <v>841</v>
      </c>
      <c r="D43" s="204" t="s">
        <v>841</v>
      </c>
      <c r="E43" s="206" t="s">
        <v>140</v>
      </c>
      <c r="F43" s="206" t="s">
        <v>652</v>
      </c>
      <c r="G43" s="206"/>
      <c r="H43" s="202"/>
      <c r="I43" s="206"/>
      <c r="J43" s="206"/>
    </row>
    <row r="44" spans="1:10" x14ac:dyDescent="0.2">
      <c r="A44" s="206" t="s">
        <v>474</v>
      </c>
      <c r="B44" s="206" t="s">
        <v>473</v>
      </c>
      <c r="C44" s="204" t="s">
        <v>841</v>
      </c>
      <c r="D44" s="204" t="s">
        <v>841</v>
      </c>
      <c r="E44" s="206" t="s">
        <v>147</v>
      </c>
      <c r="F44" s="206" t="s">
        <v>652</v>
      </c>
      <c r="G44" s="206"/>
      <c r="H44" s="202"/>
      <c r="I44" s="206"/>
      <c r="J44" s="206"/>
    </row>
    <row r="45" spans="1:10" x14ac:dyDescent="0.2">
      <c r="A45" s="206" t="s">
        <v>191</v>
      </c>
      <c r="B45" s="206" t="s">
        <v>745</v>
      </c>
      <c r="C45" s="204" t="s">
        <v>841</v>
      </c>
      <c r="D45" s="204" t="s">
        <v>841</v>
      </c>
      <c r="E45" s="206" t="s">
        <v>145</v>
      </c>
      <c r="F45" s="206" t="s">
        <v>652</v>
      </c>
      <c r="G45" s="206"/>
      <c r="H45" s="202"/>
      <c r="I45" s="206"/>
      <c r="J45" s="206"/>
    </row>
    <row r="46" spans="1:10" x14ac:dyDescent="0.2">
      <c r="A46" s="206" t="s">
        <v>259</v>
      </c>
      <c r="B46" s="206" t="s">
        <v>748</v>
      </c>
      <c r="C46" s="204" t="s">
        <v>841</v>
      </c>
      <c r="D46" s="204" t="s">
        <v>841</v>
      </c>
      <c r="E46" s="206" t="s">
        <v>140</v>
      </c>
      <c r="F46" s="206" t="s">
        <v>652</v>
      </c>
      <c r="G46" s="206"/>
      <c r="H46" s="202"/>
      <c r="I46" s="206"/>
      <c r="J46" s="206"/>
    </row>
    <row r="47" spans="1:10" x14ac:dyDescent="0.2">
      <c r="A47" s="206" t="s">
        <v>970</v>
      </c>
      <c r="B47" s="206" t="s">
        <v>1031</v>
      </c>
      <c r="C47" s="204" t="s">
        <v>841</v>
      </c>
      <c r="D47" s="204"/>
      <c r="E47" s="206" t="s">
        <v>145</v>
      </c>
      <c r="F47" s="206" t="s">
        <v>652</v>
      </c>
      <c r="G47" s="206"/>
      <c r="H47" s="202"/>
      <c r="I47" s="206"/>
      <c r="J47" s="206"/>
    </row>
    <row r="48" spans="1:10" x14ac:dyDescent="0.2">
      <c r="A48" s="206" t="s">
        <v>671</v>
      </c>
      <c r="B48" s="206" t="s">
        <v>672</v>
      </c>
      <c r="C48" s="204" t="s">
        <v>841</v>
      </c>
      <c r="D48" s="204" t="s">
        <v>841</v>
      </c>
      <c r="E48" s="206" t="s">
        <v>795</v>
      </c>
      <c r="F48" s="206" t="s">
        <v>652</v>
      </c>
      <c r="G48" s="206"/>
      <c r="H48" s="202"/>
      <c r="I48" s="206"/>
      <c r="J48" s="206"/>
    </row>
    <row r="49" spans="1:10" x14ac:dyDescent="0.2">
      <c r="A49" s="206" t="s">
        <v>673</v>
      </c>
      <c r="B49" s="206" t="s">
        <v>900</v>
      </c>
      <c r="C49" s="204" t="s">
        <v>841</v>
      </c>
      <c r="D49" s="204"/>
      <c r="E49" s="206" t="s">
        <v>142</v>
      </c>
      <c r="F49" s="206" t="s">
        <v>656</v>
      </c>
      <c r="G49" s="206"/>
      <c r="H49" s="202"/>
      <c r="I49" s="206"/>
      <c r="J49" s="206"/>
    </row>
    <row r="50" spans="1:10" x14ac:dyDescent="0.2">
      <c r="A50" s="206" t="s">
        <v>674</v>
      </c>
      <c r="B50" s="206" t="s">
        <v>901</v>
      </c>
      <c r="C50" s="204" t="s">
        <v>841</v>
      </c>
      <c r="D50" s="204" t="s">
        <v>841</v>
      </c>
      <c r="E50" s="206" t="s">
        <v>140</v>
      </c>
      <c r="F50" s="206" t="s">
        <v>652</v>
      </c>
      <c r="G50" s="206"/>
      <c r="H50" s="202"/>
      <c r="I50" s="206"/>
      <c r="J50" s="206"/>
    </row>
    <row r="51" spans="1:10" x14ac:dyDescent="0.2">
      <c r="A51" s="206" t="s">
        <v>883</v>
      </c>
      <c r="B51" s="206" t="s">
        <v>882</v>
      </c>
      <c r="C51" s="204" t="s">
        <v>841</v>
      </c>
      <c r="D51" s="204"/>
      <c r="E51" s="206" t="s">
        <v>140</v>
      </c>
      <c r="F51" s="206" t="s">
        <v>652</v>
      </c>
      <c r="G51" s="206"/>
      <c r="H51" s="202"/>
      <c r="I51" s="206"/>
      <c r="J51" s="206"/>
    </row>
    <row r="52" spans="1:10" x14ac:dyDescent="0.2">
      <c r="A52" s="206" t="s">
        <v>971</v>
      </c>
      <c r="B52" s="206" t="s">
        <v>1032</v>
      </c>
      <c r="C52" s="204" t="s">
        <v>841</v>
      </c>
      <c r="D52" s="204"/>
      <c r="E52" s="206" t="s">
        <v>142</v>
      </c>
      <c r="F52" s="206" t="s">
        <v>656</v>
      </c>
      <c r="G52" s="206"/>
      <c r="H52" s="202"/>
      <c r="I52" s="206"/>
      <c r="J52" s="206"/>
    </row>
    <row r="53" spans="1:10" x14ac:dyDescent="0.2">
      <c r="A53" s="206" t="s">
        <v>972</v>
      </c>
      <c r="B53" s="206" t="s">
        <v>1033</v>
      </c>
      <c r="C53" s="204" t="s">
        <v>841</v>
      </c>
      <c r="D53" s="204"/>
      <c r="E53" s="206" t="s">
        <v>140</v>
      </c>
      <c r="F53" s="206" t="s">
        <v>677</v>
      </c>
      <c r="G53" s="206"/>
      <c r="H53" s="202"/>
      <c r="I53" s="206"/>
      <c r="J53" s="206"/>
    </row>
    <row r="54" spans="1:10" x14ac:dyDescent="0.2">
      <c r="A54" s="206" t="s">
        <v>675</v>
      </c>
      <c r="B54" s="206" t="s">
        <v>750</v>
      </c>
      <c r="C54" s="204" t="s">
        <v>841</v>
      </c>
      <c r="D54" s="204" t="s">
        <v>841</v>
      </c>
      <c r="E54" s="206" t="s">
        <v>795</v>
      </c>
      <c r="F54" s="206" t="s">
        <v>652</v>
      </c>
      <c r="G54" s="206"/>
      <c r="H54" s="202"/>
      <c r="I54" s="206"/>
      <c r="J54" s="206"/>
    </row>
    <row r="55" spans="1:10" x14ac:dyDescent="0.2">
      <c r="A55" s="206" t="s">
        <v>676</v>
      </c>
      <c r="B55" s="206" t="s">
        <v>902</v>
      </c>
      <c r="C55" s="204" t="s">
        <v>841</v>
      </c>
      <c r="D55" s="204"/>
      <c r="E55" s="206" t="s">
        <v>147</v>
      </c>
      <c r="F55" s="206" t="s">
        <v>677</v>
      </c>
      <c r="H55" s="202"/>
      <c r="I55" s="206"/>
      <c r="J55" s="206"/>
    </row>
    <row r="56" spans="1:10" x14ac:dyDescent="0.2">
      <c r="A56" s="206" t="s">
        <v>678</v>
      </c>
      <c r="B56" s="206" t="s">
        <v>752</v>
      </c>
      <c r="C56" s="204" t="s">
        <v>841</v>
      </c>
      <c r="D56" s="204" t="s">
        <v>841</v>
      </c>
      <c r="E56" s="206" t="s">
        <v>140</v>
      </c>
      <c r="F56" s="206" t="s">
        <v>652</v>
      </c>
      <c r="G56" s="206"/>
      <c r="H56" s="202"/>
      <c r="I56" s="206"/>
      <c r="J56" s="206"/>
    </row>
    <row r="57" spans="1:10" x14ac:dyDescent="0.2">
      <c r="A57" s="206" t="s">
        <v>973</v>
      </c>
      <c r="B57" s="206" t="s">
        <v>1034</v>
      </c>
      <c r="C57" s="204" t="s">
        <v>841</v>
      </c>
      <c r="D57" s="204"/>
      <c r="E57" s="206" t="s">
        <v>140</v>
      </c>
      <c r="F57" s="206" t="s">
        <v>656</v>
      </c>
      <c r="G57" s="206"/>
      <c r="H57" s="202"/>
      <c r="I57" s="206"/>
      <c r="J57" s="206"/>
    </row>
    <row r="58" spans="1:10" x14ac:dyDescent="0.2">
      <c r="A58" s="206" t="s">
        <v>489</v>
      </c>
      <c r="B58" s="206" t="s">
        <v>753</v>
      </c>
      <c r="C58" s="204" t="s">
        <v>841</v>
      </c>
      <c r="D58" s="204" t="s">
        <v>841</v>
      </c>
      <c r="E58" s="206" t="s">
        <v>146</v>
      </c>
      <c r="F58" s="206" t="s">
        <v>652</v>
      </c>
      <c r="G58" s="206"/>
      <c r="H58" s="202"/>
      <c r="I58" s="206"/>
      <c r="J58" s="206"/>
    </row>
    <row r="59" spans="1:10" x14ac:dyDescent="0.2">
      <c r="A59" s="206" t="s">
        <v>260</v>
      </c>
      <c r="B59" s="206" t="s">
        <v>1035</v>
      </c>
      <c r="C59" s="204" t="s">
        <v>841</v>
      </c>
      <c r="D59" s="204" t="s">
        <v>841</v>
      </c>
      <c r="E59" s="206" t="s">
        <v>140</v>
      </c>
      <c r="F59" s="206" t="s">
        <v>652</v>
      </c>
      <c r="G59" s="206"/>
      <c r="H59" s="202"/>
      <c r="I59" s="206"/>
      <c r="J59" s="206"/>
    </row>
    <row r="60" spans="1:10" x14ac:dyDescent="0.2">
      <c r="A60" s="206" t="s">
        <v>974</v>
      </c>
      <c r="B60" s="206" t="s">
        <v>1036</v>
      </c>
      <c r="C60" s="204" t="s">
        <v>841</v>
      </c>
      <c r="D60" s="204"/>
      <c r="E60" s="206" t="s">
        <v>197</v>
      </c>
      <c r="F60" s="206" t="s">
        <v>652</v>
      </c>
      <c r="G60" s="206"/>
      <c r="H60" s="202"/>
      <c r="I60" s="206"/>
      <c r="J60" s="206"/>
    </row>
    <row r="61" spans="1:10" x14ac:dyDescent="0.2">
      <c r="A61" s="206" t="s">
        <v>466</v>
      </c>
      <c r="B61" s="206" t="s">
        <v>754</v>
      </c>
      <c r="C61" s="204" t="s">
        <v>841</v>
      </c>
      <c r="D61" s="204" t="s">
        <v>841</v>
      </c>
      <c r="E61" s="206" t="s">
        <v>143</v>
      </c>
      <c r="F61" s="206" t="s">
        <v>652</v>
      </c>
      <c r="G61" s="206"/>
      <c r="H61" s="202"/>
      <c r="I61" s="206"/>
      <c r="J61" s="206"/>
    </row>
    <row r="62" spans="1:10" x14ac:dyDescent="0.2">
      <c r="A62" s="206" t="s">
        <v>756</v>
      </c>
      <c r="B62" s="206" t="s">
        <v>903</v>
      </c>
      <c r="C62" s="204" t="s">
        <v>841</v>
      </c>
      <c r="D62" s="204"/>
      <c r="E62" s="206" t="s">
        <v>198</v>
      </c>
      <c r="F62" s="206" t="s">
        <v>652</v>
      </c>
      <c r="G62" s="206"/>
      <c r="H62" s="202"/>
      <c r="I62" s="206"/>
      <c r="J62" s="206"/>
    </row>
    <row r="63" spans="1:10" x14ac:dyDescent="0.2">
      <c r="A63" s="206" t="s">
        <v>504</v>
      </c>
      <c r="B63" s="206" t="s">
        <v>755</v>
      </c>
      <c r="C63" s="204" t="s">
        <v>841</v>
      </c>
      <c r="D63" s="204" t="s">
        <v>841</v>
      </c>
      <c r="E63" s="206" t="s">
        <v>140</v>
      </c>
      <c r="F63" s="206" t="s">
        <v>652</v>
      </c>
      <c r="G63" s="206"/>
      <c r="H63" s="202"/>
      <c r="I63" s="206"/>
      <c r="J63" s="206"/>
    </row>
    <row r="64" spans="1:10" x14ac:dyDescent="0.2">
      <c r="A64" s="206" t="s">
        <v>261</v>
      </c>
      <c r="B64" s="206" t="s">
        <v>262</v>
      </c>
      <c r="C64" s="204" t="s">
        <v>841</v>
      </c>
      <c r="D64" s="204" t="s">
        <v>841</v>
      </c>
      <c r="E64" s="206" t="s">
        <v>141</v>
      </c>
      <c r="F64" s="206" t="s">
        <v>652</v>
      </c>
      <c r="G64" s="206"/>
      <c r="H64" s="202"/>
      <c r="I64" s="206"/>
      <c r="J64" s="206"/>
    </row>
    <row r="65" spans="1:10" x14ac:dyDescent="0.2">
      <c r="A65" s="206" t="s">
        <v>679</v>
      </c>
      <c r="B65" s="206" t="s">
        <v>904</v>
      </c>
      <c r="C65" s="204" t="s">
        <v>841</v>
      </c>
      <c r="D65" s="204"/>
      <c r="E65" s="206" t="s">
        <v>866</v>
      </c>
      <c r="F65" s="206" t="s">
        <v>656</v>
      </c>
      <c r="G65" s="206"/>
      <c r="H65" s="202"/>
      <c r="I65" s="206"/>
      <c r="J65" s="206"/>
    </row>
    <row r="66" spans="1:10" x14ac:dyDescent="0.2">
      <c r="A66" s="206" t="s">
        <v>263</v>
      </c>
      <c r="B66" s="206" t="s">
        <v>264</v>
      </c>
      <c r="C66" s="204" t="s">
        <v>841</v>
      </c>
      <c r="D66" s="204" t="s">
        <v>841</v>
      </c>
      <c r="E66" s="206" t="s">
        <v>143</v>
      </c>
      <c r="F66" s="206" t="s">
        <v>652</v>
      </c>
      <c r="G66" s="206"/>
      <c r="H66" s="202"/>
      <c r="I66" s="206"/>
      <c r="J66" s="206"/>
    </row>
    <row r="67" spans="1:10" x14ac:dyDescent="0.2">
      <c r="A67" s="206" t="s">
        <v>190</v>
      </c>
      <c r="B67" s="206" t="s">
        <v>144</v>
      </c>
      <c r="C67" s="204" t="s">
        <v>841</v>
      </c>
      <c r="D67" s="204" t="s">
        <v>841</v>
      </c>
      <c r="E67" s="206" t="s">
        <v>143</v>
      </c>
      <c r="F67" s="206" t="s">
        <v>652</v>
      </c>
      <c r="G67" s="206"/>
      <c r="H67" s="202"/>
      <c r="I67" s="206"/>
      <c r="J67" s="206"/>
    </row>
    <row r="68" spans="1:10" x14ac:dyDescent="0.2">
      <c r="A68" s="206" t="s">
        <v>1037</v>
      </c>
      <c r="B68" s="206" t="s">
        <v>1038</v>
      </c>
      <c r="C68" s="204" t="s">
        <v>841</v>
      </c>
      <c r="D68" s="204"/>
      <c r="E68" s="206" t="s">
        <v>146</v>
      </c>
      <c r="F68" s="206" t="s">
        <v>677</v>
      </c>
      <c r="G68" s="206"/>
      <c r="H68" s="202"/>
      <c r="I68" s="206"/>
      <c r="J68" s="206"/>
    </row>
    <row r="69" spans="1:10" x14ac:dyDescent="0.2">
      <c r="A69" s="206" t="s">
        <v>757</v>
      </c>
      <c r="B69" s="206" t="s">
        <v>905</v>
      </c>
      <c r="C69" s="204" t="s">
        <v>841</v>
      </c>
      <c r="D69" s="204"/>
      <c r="E69" s="206" t="s">
        <v>143</v>
      </c>
      <c r="F69" s="206" t="s">
        <v>656</v>
      </c>
      <c r="G69" s="206"/>
      <c r="H69" s="202"/>
      <c r="I69" s="206"/>
      <c r="J69" s="206"/>
    </row>
    <row r="70" spans="1:10" x14ac:dyDescent="0.2">
      <c r="A70" s="206" t="s">
        <v>758</v>
      </c>
      <c r="B70" s="206" t="s">
        <v>759</v>
      </c>
      <c r="C70" s="204" t="s">
        <v>841</v>
      </c>
      <c r="D70" s="204"/>
      <c r="E70" s="206" t="s">
        <v>140</v>
      </c>
      <c r="F70" s="206" t="s">
        <v>656</v>
      </c>
      <c r="G70" s="206"/>
      <c r="H70" s="202"/>
      <c r="I70" s="206"/>
      <c r="J70" s="206"/>
    </row>
    <row r="71" spans="1:10" x14ac:dyDescent="0.2">
      <c r="A71" s="206" t="s">
        <v>265</v>
      </c>
      <c r="B71" s="206" t="s">
        <v>266</v>
      </c>
      <c r="C71" s="204" t="s">
        <v>841</v>
      </c>
      <c r="D71" s="204" t="s">
        <v>841</v>
      </c>
      <c r="E71" s="206" t="s">
        <v>146</v>
      </c>
      <c r="F71" s="206" t="s">
        <v>652</v>
      </c>
      <c r="G71" s="206"/>
      <c r="H71" s="202"/>
      <c r="I71" s="206"/>
      <c r="J71" s="206"/>
    </row>
    <row r="72" spans="1:10" x14ac:dyDescent="0.2">
      <c r="A72" s="206" t="s">
        <v>884</v>
      </c>
      <c r="B72" s="206" t="s">
        <v>885</v>
      </c>
      <c r="C72" s="204" t="s">
        <v>841</v>
      </c>
      <c r="D72" s="204" t="s">
        <v>841</v>
      </c>
      <c r="E72" s="206" t="s">
        <v>147</v>
      </c>
      <c r="F72" s="206" t="s">
        <v>652</v>
      </c>
      <c r="G72" s="206"/>
      <c r="H72" s="202"/>
      <c r="I72" s="206"/>
      <c r="J72" s="206"/>
    </row>
    <row r="73" spans="1:10" x14ac:dyDescent="0.2">
      <c r="A73" s="206" t="s">
        <v>267</v>
      </c>
      <c r="B73" s="206" t="s">
        <v>760</v>
      </c>
      <c r="C73" s="204" t="s">
        <v>841</v>
      </c>
      <c r="D73" s="204" t="s">
        <v>841</v>
      </c>
      <c r="E73" s="206" t="s">
        <v>146</v>
      </c>
      <c r="F73" s="206" t="s">
        <v>652</v>
      </c>
      <c r="G73" s="206"/>
      <c r="H73" s="202"/>
      <c r="I73" s="206"/>
      <c r="J73" s="206"/>
    </row>
    <row r="74" spans="1:10" x14ac:dyDescent="0.2">
      <c r="A74" s="206" t="s">
        <v>268</v>
      </c>
      <c r="B74" s="206" t="s">
        <v>269</v>
      </c>
      <c r="C74" s="204" t="s">
        <v>841</v>
      </c>
      <c r="D74" s="204" t="s">
        <v>841</v>
      </c>
      <c r="E74" s="206" t="s">
        <v>146</v>
      </c>
      <c r="F74" s="206" t="s">
        <v>652</v>
      </c>
      <c r="G74" s="206"/>
      <c r="H74" s="202"/>
      <c r="I74" s="206"/>
      <c r="J74" s="206"/>
    </row>
    <row r="75" spans="1:10" x14ac:dyDescent="0.2">
      <c r="A75" s="206" t="s">
        <v>499</v>
      </c>
      <c r="B75" s="206" t="s">
        <v>761</v>
      </c>
      <c r="C75" s="204" t="s">
        <v>841</v>
      </c>
      <c r="D75" s="204" t="s">
        <v>841</v>
      </c>
      <c r="E75" s="206" t="s">
        <v>141</v>
      </c>
      <c r="F75" s="206" t="s">
        <v>652</v>
      </c>
      <c r="G75" s="206"/>
      <c r="H75" s="202"/>
      <c r="I75" s="206"/>
      <c r="J75" s="206"/>
    </row>
    <row r="76" spans="1:10" x14ac:dyDescent="0.2">
      <c r="A76" s="206" t="s">
        <v>680</v>
      </c>
      <c r="B76" s="206" t="s">
        <v>906</v>
      </c>
      <c r="C76" s="204" t="s">
        <v>841</v>
      </c>
      <c r="D76" s="204"/>
      <c r="E76" s="206" t="s">
        <v>145</v>
      </c>
      <c r="F76" s="206" t="s">
        <v>656</v>
      </c>
      <c r="G76" s="206"/>
      <c r="H76" s="202"/>
      <c r="I76" s="206"/>
      <c r="J76" s="206"/>
    </row>
    <row r="77" spans="1:10" x14ac:dyDescent="0.2">
      <c r="A77" s="206" t="s">
        <v>468</v>
      </c>
      <c r="B77" s="206" t="s">
        <v>467</v>
      </c>
      <c r="C77" s="204" t="s">
        <v>841</v>
      </c>
      <c r="D77" s="204" t="s">
        <v>841</v>
      </c>
      <c r="E77" s="206" t="s">
        <v>143</v>
      </c>
      <c r="F77" s="206" t="s">
        <v>652</v>
      </c>
      <c r="G77" s="206"/>
      <c r="H77" s="202"/>
      <c r="I77" s="206"/>
      <c r="J77" s="206"/>
    </row>
    <row r="78" spans="1:10" x14ac:dyDescent="0.2">
      <c r="A78" s="206" t="s">
        <v>189</v>
      </c>
      <c r="B78" s="206" t="s">
        <v>139</v>
      </c>
      <c r="C78" s="204" t="s">
        <v>841</v>
      </c>
      <c r="D78" s="204" t="s">
        <v>841</v>
      </c>
      <c r="E78" s="206" t="s">
        <v>140</v>
      </c>
      <c r="F78" s="206" t="s">
        <v>652</v>
      </c>
      <c r="G78" s="206"/>
      <c r="H78" s="202"/>
      <c r="I78" s="206"/>
      <c r="J78" s="206"/>
    </row>
    <row r="79" spans="1:10" x14ac:dyDescent="0.2">
      <c r="A79" s="206" t="s">
        <v>810</v>
      </c>
      <c r="B79" s="206" t="s">
        <v>907</v>
      </c>
      <c r="C79" s="204" t="s">
        <v>841</v>
      </c>
      <c r="D79" s="204"/>
      <c r="E79" s="206" t="s">
        <v>140</v>
      </c>
      <c r="F79" s="206" t="s">
        <v>656</v>
      </c>
      <c r="G79" s="206"/>
      <c r="H79" s="202"/>
      <c r="I79" s="206"/>
      <c r="J79" s="206"/>
    </row>
    <row r="80" spans="1:10" x14ac:dyDescent="0.2">
      <c r="A80" s="206" t="s">
        <v>681</v>
      </c>
      <c r="B80" s="206" t="s">
        <v>682</v>
      </c>
      <c r="C80" s="204" t="s">
        <v>841</v>
      </c>
      <c r="D80" s="204"/>
      <c r="E80" s="206" t="s">
        <v>140</v>
      </c>
      <c r="F80" s="206" t="s">
        <v>656</v>
      </c>
      <c r="G80" s="206"/>
      <c r="H80" s="202"/>
      <c r="I80" s="206"/>
      <c r="J80" s="206"/>
    </row>
    <row r="81" spans="1:10" x14ac:dyDescent="0.2">
      <c r="A81" s="206" t="s">
        <v>763</v>
      </c>
      <c r="B81" s="206" t="s">
        <v>911</v>
      </c>
      <c r="C81" s="204" t="s">
        <v>841</v>
      </c>
      <c r="D81" s="204"/>
      <c r="E81" s="206" t="s">
        <v>145</v>
      </c>
      <c r="F81" s="206" t="s">
        <v>652</v>
      </c>
      <c r="G81" s="206"/>
      <c r="H81" s="202"/>
      <c r="I81" s="206"/>
      <c r="J81" s="206"/>
    </row>
    <row r="82" spans="1:10" x14ac:dyDescent="0.2">
      <c r="A82" s="206" t="s">
        <v>683</v>
      </c>
      <c r="B82" s="206" t="s">
        <v>908</v>
      </c>
      <c r="C82" s="204" t="s">
        <v>841</v>
      </c>
      <c r="D82" s="204"/>
      <c r="E82" s="206" t="s">
        <v>145</v>
      </c>
      <c r="F82" s="206" t="s">
        <v>656</v>
      </c>
      <c r="G82" s="206"/>
      <c r="H82" s="202"/>
      <c r="I82" s="206"/>
      <c r="J82" s="206"/>
    </row>
    <row r="83" spans="1:10" x14ac:dyDescent="0.2">
      <c r="A83" s="206" t="s">
        <v>762</v>
      </c>
      <c r="B83" s="206" t="s">
        <v>910</v>
      </c>
      <c r="C83" s="204" t="s">
        <v>841</v>
      </c>
      <c r="D83" s="204"/>
      <c r="E83" s="206" t="s">
        <v>145</v>
      </c>
      <c r="F83" s="206" t="s">
        <v>656</v>
      </c>
      <c r="G83" s="206"/>
      <c r="H83" s="202"/>
      <c r="I83" s="206"/>
      <c r="J83" s="206"/>
    </row>
    <row r="84" spans="1:10" x14ac:dyDescent="0.2">
      <c r="A84" s="206" t="s">
        <v>684</v>
      </c>
      <c r="B84" s="206" t="s">
        <v>909</v>
      </c>
      <c r="C84" s="204" t="s">
        <v>841</v>
      </c>
      <c r="D84" s="204"/>
      <c r="E84" s="206" t="s">
        <v>795</v>
      </c>
      <c r="F84" s="206" t="s">
        <v>656</v>
      </c>
      <c r="G84" s="206"/>
      <c r="H84" s="202"/>
      <c r="I84" s="206"/>
      <c r="J84" s="206"/>
    </row>
    <row r="85" spans="1:10" x14ac:dyDescent="0.2">
      <c r="A85" s="206" t="s">
        <v>523</v>
      </c>
      <c r="B85" s="206" t="s">
        <v>524</v>
      </c>
      <c r="C85" s="204" t="s">
        <v>841</v>
      </c>
      <c r="D85" s="204" t="s">
        <v>841</v>
      </c>
      <c r="E85" s="206" t="s">
        <v>147</v>
      </c>
      <c r="F85" s="206" t="s">
        <v>652</v>
      </c>
      <c r="G85" s="206"/>
      <c r="H85" s="202"/>
      <c r="I85" s="206"/>
      <c r="J85" s="206"/>
    </row>
    <row r="86" spans="1:10" x14ac:dyDescent="0.2">
      <c r="A86" s="206" t="s">
        <v>685</v>
      </c>
      <c r="B86" s="206" t="s">
        <v>914</v>
      </c>
      <c r="C86" s="204" t="s">
        <v>841</v>
      </c>
      <c r="D86" s="204" t="s">
        <v>841</v>
      </c>
      <c r="E86" s="206" t="s">
        <v>795</v>
      </c>
      <c r="F86" s="206" t="s">
        <v>652</v>
      </c>
      <c r="G86" s="206"/>
      <c r="H86" s="202"/>
      <c r="I86" s="206"/>
      <c r="J86" s="206"/>
    </row>
    <row r="87" spans="1:10" x14ac:dyDescent="0.2">
      <c r="A87" s="206" t="s">
        <v>686</v>
      </c>
      <c r="B87" s="206" t="s">
        <v>912</v>
      </c>
      <c r="C87" s="204" t="s">
        <v>841</v>
      </c>
      <c r="D87" s="204"/>
      <c r="E87" s="206" t="s">
        <v>142</v>
      </c>
      <c r="F87" s="206" t="s">
        <v>656</v>
      </c>
      <c r="G87" s="206"/>
      <c r="H87" s="202"/>
      <c r="I87" s="206"/>
      <c r="J87" s="206"/>
    </row>
    <row r="88" spans="1:10" x14ac:dyDescent="0.2">
      <c r="A88" s="206" t="s">
        <v>889</v>
      </c>
      <c r="B88" s="206" t="s">
        <v>890</v>
      </c>
      <c r="C88" s="204" t="s">
        <v>841</v>
      </c>
      <c r="D88" s="204"/>
      <c r="E88" s="206" t="s">
        <v>142</v>
      </c>
      <c r="F88" s="206" t="s">
        <v>656</v>
      </c>
      <c r="G88" s="206"/>
      <c r="H88" s="202"/>
      <c r="I88" s="206"/>
      <c r="J88" s="206"/>
    </row>
    <row r="89" spans="1:10" x14ac:dyDescent="0.2">
      <c r="A89" s="206" t="s">
        <v>975</v>
      </c>
      <c r="B89" s="206" t="s">
        <v>1039</v>
      </c>
      <c r="C89" s="204" t="s">
        <v>841</v>
      </c>
      <c r="D89" s="204"/>
      <c r="E89" s="206" t="s">
        <v>142</v>
      </c>
      <c r="F89" s="206" t="s">
        <v>656</v>
      </c>
      <c r="G89" s="206"/>
      <c r="H89" s="202"/>
      <c r="I89" s="206"/>
      <c r="J89" s="206"/>
    </row>
    <row r="90" spans="1:10" x14ac:dyDescent="0.2">
      <c r="A90" s="206" t="s">
        <v>687</v>
      </c>
      <c r="B90" s="206" t="s">
        <v>913</v>
      </c>
      <c r="C90" s="204" t="s">
        <v>841</v>
      </c>
      <c r="D90" s="204" t="s">
        <v>841</v>
      </c>
      <c r="E90" s="206" t="s">
        <v>142</v>
      </c>
      <c r="F90" s="206" t="s">
        <v>652</v>
      </c>
      <c r="G90" s="206"/>
      <c r="H90" s="202"/>
      <c r="I90" s="206"/>
      <c r="J90" s="206"/>
    </row>
    <row r="91" spans="1:10" x14ac:dyDescent="0.2">
      <c r="A91" s="206" t="s">
        <v>270</v>
      </c>
      <c r="B91" s="206" t="s">
        <v>271</v>
      </c>
      <c r="C91" s="204" t="s">
        <v>841</v>
      </c>
      <c r="D91" s="204" t="s">
        <v>841</v>
      </c>
      <c r="E91" s="206" t="s">
        <v>143</v>
      </c>
      <c r="F91" s="206" t="s">
        <v>652</v>
      </c>
      <c r="G91" s="206"/>
      <c r="H91" s="202"/>
      <c r="I91" s="206"/>
      <c r="J91" s="206"/>
    </row>
    <row r="92" spans="1:10" x14ac:dyDescent="0.2">
      <c r="A92" s="206" t="s">
        <v>273</v>
      </c>
      <c r="B92" s="206" t="s">
        <v>274</v>
      </c>
      <c r="C92" s="204" t="s">
        <v>841</v>
      </c>
      <c r="D92" s="204" t="s">
        <v>841</v>
      </c>
      <c r="E92" s="206" t="s">
        <v>143</v>
      </c>
      <c r="F92" s="206" t="s">
        <v>652</v>
      </c>
      <c r="G92" s="206"/>
      <c r="H92" s="202"/>
      <c r="I92" s="206"/>
      <c r="J92" s="206"/>
    </row>
    <row r="93" spans="1:10" x14ac:dyDescent="0.2">
      <c r="A93" s="206" t="s">
        <v>765</v>
      </c>
      <c r="B93" s="206" t="s">
        <v>1040</v>
      </c>
      <c r="C93" s="204" t="s">
        <v>841</v>
      </c>
      <c r="D93" s="204"/>
      <c r="E93" s="206" t="s">
        <v>146</v>
      </c>
      <c r="F93" s="206" t="s">
        <v>656</v>
      </c>
      <c r="G93" s="206"/>
      <c r="H93" s="202"/>
      <c r="I93" s="206"/>
      <c r="J93" s="206"/>
    </row>
    <row r="94" spans="1:10" x14ac:dyDescent="0.2">
      <c r="A94" s="206" t="s">
        <v>578</v>
      </c>
      <c r="B94" s="206" t="s">
        <v>764</v>
      </c>
      <c r="C94" s="204" t="s">
        <v>841</v>
      </c>
      <c r="D94" s="204" t="s">
        <v>841</v>
      </c>
      <c r="E94" s="206" t="s">
        <v>140</v>
      </c>
      <c r="F94" s="206" t="s">
        <v>652</v>
      </c>
      <c r="G94" s="206"/>
      <c r="H94" s="202"/>
      <c r="I94" s="206"/>
      <c r="J94" s="206"/>
    </row>
    <row r="95" spans="1:10" x14ac:dyDescent="0.2">
      <c r="A95" s="206" t="s">
        <v>272</v>
      </c>
      <c r="B95" s="206" t="s">
        <v>766</v>
      </c>
      <c r="C95" s="204" t="s">
        <v>841</v>
      </c>
      <c r="D95" s="204" t="s">
        <v>841</v>
      </c>
      <c r="E95" s="206" t="s">
        <v>147</v>
      </c>
      <c r="F95" s="206" t="s">
        <v>652</v>
      </c>
      <c r="G95" s="206"/>
      <c r="H95" s="202"/>
      <c r="I95" s="206"/>
      <c r="J95" s="206"/>
    </row>
    <row r="96" spans="1:10" x14ac:dyDescent="0.2">
      <c r="A96" s="206" t="s">
        <v>768</v>
      </c>
      <c r="B96" s="206" t="s">
        <v>769</v>
      </c>
      <c r="C96" s="204" t="s">
        <v>841</v>
      </c>
      <c r="D96" s="204"/>
      <c r="E96" s="206" t="s">
        <v>142</v>
      </c>
      <c r="F96" s="206" t="s">
        <v>656</v>
      </c>
      <c r="G96" s="206"/>
      <c r="H96" s="202"/>
      <c r="I96" s="206"/>
      <c r="J96" s="206"/>
    </row>
    <row r="97" spans="1:10" x14ac:dyDescent="0.2">
      <c r="A97" s="206" t="s">
        <v>767</v>
      </c>
      <c r="B97" s="206" t="s">
        <v>915</v>
      </c>
      <c r="C97" s="204" t="s">
        <v>841</v>
      </c>
      <c r="D97" s="204"/>
      <c r="E97" s="206" t="s">
        <v>142</v>
      </c>
      <c r="F97" s="206" t="s">
        <v>656</v>
      </c>
      <c r="G97" s="206"/>
      <c r="H97" s="202"/>
      <c r="I97" s="206"/>
      <c r="J97" s="206"/>
    </row>
    <row r="98" spans="1:10" x14ac:dyDescent="0.2">
      <c r="A98" s="206" t="s">
        <v>688</v>
      </c>
      <c r="B98" s="206" t="s">
        <v>770</v>
      </c>
      <c r="C98" s="204" t="s">
        <v>841</v>
      </c>
      <c r="D98" s="204" t="s">
        <v>841</v>
      </c>
      <c r="E98" s="206" t="s">
        <v>140</v>
      </c>
      <c r="F98" s="206" t="s">
        <v>652</v>
      </c>
      <c r="G98" s="206"/>
      <c r="H98" s="202"/>
      <c r="I98" s="206"/>
      <c r="J98" s="206"/>
    </row>
    <row r="99" spans="1:10" x14ac:dyDescent="0.2">
      <c r="A99" s="206" t="s">
        <v>689</v>
      </c>
      <c r="B99" s="206" t="s">
        <v>916</v>
      </c>
      <c r="C99" s="204" t="s">
        <v>841</v>
      </c>
      <c r="D99" s="204" t="s">
        <v>841</v>
      </c>
      <c r="E99" s="206" t="s">
        <v>146</v>
      </c>
      <c r="F99" s="206" t="s">
        <v>652</v>
      </c>
      <c r="G99" s="206"/>
      <c r="H99" s="202"/>
      <c r="I99" s="206"/>
      <c r="J99" s="206"/>
    </row>
    <row r="100" spans="1:10" x14ac:dyDescent="0.2">
      <c r="A100" s="206" t="s">
        <v>690</v>
      </c>
      <c r="B100" s="206" t="s">
        <v>917</v>
      </c>
      <c r="C100" s="204" t="s">
        <v>841</v>
      </c>
      <c r="D100" s="204"/>
      <c r="E100" s="206" t="s">
        <v>147</v>
      </c>
      <c r="F100" s="206" t="s">
        <v>656</v>
      </c>
      <c r="G100" s="206"/>
      <c r="H100" s="202"/>
      <c r="I100" s="206"/>
      <c r="J100" s="206"/>
    </row>
    <row r="101" spans="1:10" x14ac:dyDescent="0.2">
      <c r="A101" s="206" t="s">
        <v>977</v>
      </c>
      <c r="B101" s="206" t="s">
        <v>1041</v>
      </c>
      <c r="C101" s="204" t="s">
        <v>841</v>
      </c>
      <c r="D101" s="204"/>
      <c r="E101" s="206" t="s">
        <v>147</v>
      </c>
      <c r="F101" s="206" t="s">
        <v>677</v>
      </c>
      <c r="G101" s="206"/>
      <c r="H101" s="202"/>
      <c r="I101" s="206"/>
      <c r="J101" s="206"/>
    </row>
    <row r="102" spans="1:10" x14ac:dyDescent="0.2">
      <c r="A102" s="206" t="s">
        <v>691</v>
      </c>
      <c r="B102" s="206" t="s">
        <v>919</v>
      </c>
      <c r="C102" s="204" t="s">
        <v>841</v>
      </c>
      <c r="D102" s="204"/>
      <c r="E102" s="206" t="s">
        <v>142</v>
      </c>
      <c r="F102" s="206" t="s">
        <v>656</v>
      </c>
      <c r="G102" s="206"/>
      <c r="H102" s="202"/>
      <c r="I102" s="206"/>
      <c r="J102" s="206"/>
    </row>
    <row r="103" spans="1:10" x14ac:dyDescent="0.2">
      <c r="A103" s="206" t="s">
        <v>249</v>
      </c>
      <c r="B103" s="206" t="s">
        <v>771</v>
      </c>
      <c r="C103" s="204" t="s">
        <v>841</v>
      </c>
      <c r="D103" s="204" t="s">
        <v>841</v>
      </c>
      <c r="E103" s="206" t="s">
        <v>147</v>
      </c>
      <c r="F103" s="206" t="s">
        <v>652</v>
      </c>
      <c r="G103" s="206"/>
      <c r="H103" s="202"/>
      <c r="I103" s="206"/>
      <c r="J103" s="206"/>
    </row>
    <row r="104" spans="1:10" x14ac:dyDescent="0.2">
      <c r="A104" s="206" t="s">
        <v>976</v>
      </c>
      <c r="B104" s="206" t="s">
        <v>1042</v>
      </c>
      <c r="C104" s="204" t="s">
        <v>841</v>
      </c>
      <c r="D104" s="204"/>
      <c r="E104" s="206" t="s">
        <v>145</v>
      </c>
      <c r="F104" s="206" t="s">
        <v>677</v>
      </c>
      <c r="G104" s="206"/>
      <c r="H104" s="202"/>
      <c r="I104" s="206"/>
      <c r="J104" s="206"/>
    </row>
    <row r="105" spans="1:10" x14ac:dyDescent="0.2">
      <c r="A105" s="206" t="s">
        <v>845</v>
      </c>
      <c r="B105" s="206" t="s">
        <v>1043</v>
      </c>
      <c r="C105" s="204" t="s">
        <v>841</v>
      </c>
      <c r="D105" s="204"/>
      <c r="E105" s="206" t="s">
        <v>143</v>
      </c>
      <c r="F105" s="206" t="s">
        <v>652</v>
      </c>
      <c r="G105" s="206"/>
      <c r="H105" s="202"/>
      <c r="I105" s="206"/>
      <c r="J105" s="206"/>
    </row>
    <row r="106" spans="1:10" x14ac:dyDescent="0.2">
      <c r="A106" s="206" t="s">
        <v>692</v>
      </c>
      <c r="B106" s="206" t="s">
        <v>920</v>
      </c>
      <c r="C106" s="204" t="s">
        <v>841</v>
      </c>
      <c r="D106" s="204"/>
      <c r="E106" s="206" t="s">
        <v>147</v>
      </c>
      <c r="F106" s="206" t="s">
        <v>656</v>
      </c>
      <c r="G106" s="206"/>
      <c r="H106" s="202"/>
      <c r="I106" s="206"/>
      <c r="J106" s="206"/>
    </row>
    <row r="107" spans="1:10" x14ac:dyDescent="0.2">
      <c r="A107" s="206" t="s">
        <v>784</v>
      </c>
      <c r="B107" s="206" t="s">
        <v>918</v>
      </c>
      <c r="C107" s="204" t="s">
        <v>841</v>
      </c>
      <c r="D107" s="204" t="s">
        <v>841</v>
      </c>
      <c r="E107" s="206" t="s">
        <v>142</v>
      </c>
      <c r="F107" s="206" t="s">
        <v>652</v>
      </c>
      <c r="G107" s="206"/>
      <c r="H107" s="202"/>
      <c r="I107" s="206"/>
      <c r="J107" s="206"/>
    </row>
    <row r="108" spans="1:10" x14ac:dyDescent="0.2">
      <c r="A108" s="206" t="s">
        <v>275</v>
      </c>
      <c r="B108" s="206" t="s">
        <v>456</v>
      </c>
      <c r="C108" s="204" t="s">
        <v>841</v>
      </c>
      <c r="D108" s="204" t="s">
        <v>841</v>
      </c>
      <c r="E108" s="206" t="s">
        <v>140</v>
      </c>
      <c r="F108" s="206" t="s">
        <v>652</v>
      </c>
      <c r="G108" s="206"/>
      <c r="H108" s="202"/>
      <c r="I108" s="206"/>
      <c r="J108" s="206"/>
    </row>
    <row r="109" spans="1:10" x14ac:dyDescent="0.2">
      <c r="A109" s="206" t="s">
        <v>514</v>
      </c>
      <c r="B109" s="206" t="s">
        <v>513</v>
      </c>
      <c r="C109" s="204" t="s">
        <v>841</v>
      </c>
      <c r="D109" s="204" t="s">
        <v>841</v>
      </c>
      <c r="E109" s="206" t="s">
        <v>143</v>
      </c>
      <c r="F109" s="206" t="s">
        <v>652</v>
      </c>
      <c r="G109" s="206"/>
      <c r="H109" s="202"/>
      <c r="I109" s="206"/>
      <c r="J109" s="206"/>
    </row>
    <row r="110" spans="1:10" x14ac:dyDescent="0.2">
      <c r="A110" s="206" t="s">
        <v>516</v>
      </c>
      <c r="B110" s="206" t="s">
        <v>693</v>
      </c>
      <c r="C110" s="204" t="s">
        <v>841</v>
      </c>
      <c r="D110" s="204" t="s">
        <v>841</v>
      </c>
      <c r="E110" s="206" t="s">
        <v>866</v>
      </c>
      <c r="F110" s="206" t="s">
        <v>652</v>
      </c>
      <c r="G110" s="206"/>
      <c r="H110" s="202"/>
      <c r="I110" s="206"/>
      <c r="J110" s="206"/>
    </row>
    <row r="111" spans="1:10" x14ac:dyDescent="0.2">
      <c r="A111" s="206" t="s">
        <v>694</v>
      </c>
      <c r="B111" s="206" t="s">
        <v>921</v>
      </c>
      <c r="C111" s="204" t="s">
        <v>841</v>
      </c>
      <c r="D111" s="204"/>
      <c r="E111" s="206" t="s">
        <v>866</v>
      </c>
      <c r="F111" s="206" t="s">
        <v>656</v>
      </c>
      <c r="G111" s="206"/>
      <c r="H111" s="202"/>
      <c r="I111" s="206"/>
      <c r="J111" s="206"/>
    </row>
    <row r="112" spans="1:10" x14ac:dyDescent="0.2">
      <c r="A112" s="206" t="s">
        <v>276</v>
      </c>
      <c r="B112" s="206" t="s">
        <v>277</v>
      </c>
      <c r="C112" s="204" t="s">
        <v>841</v>
      </c>
      <c r="D112" s="204" t="s">
        <v>841</v>
      </c>
      <c r="E112" s="206" t="s">
        <v>146</v>
      </c>
      <c r="F112" s="206" t="s">
        <v>652</v>
      </c>
      <c r="G112" s="206"/>
      <c r="H112" s="202"/>
      <c r="I112" s="206"/>
      <c r="J112" s="206"/>
    </row>
    <row r="113" spans="1:10" x14ac:dyDescent="0.2">
      <c r="A113" s="206" t="s">
        <v>811</v>
      </c>
      <c r="B113" s="206" t="s">
        <v>922</v>
      </c>
      <c r="C113" s="204" t="s">
        <v>841</v>
      </c>
      <c r="D113" s="204"/>
      <c r="E113" s="206" t="s">
        <v>146</v>
      </c>
      <c r="F113" s="206" t="s">
        <v>652</v>
      </c>
      <c r="G113" s="206"/>
      <c r="H113" s="202"/>
      <c r="I113" s="206"/>
      <c r="J113" s="206"/>
    </row>
    <row r="114" spans="1:10" x14ac:dyDescent="0.2">
      <c r="A114" s="206" t="s">
        <v>488</v>
      </c>
      <c r="B114" s="206" t="s">
        <v>772</v>
      </c>
      <c r="C114" s="204" t="s">
        <v>841</v>
      </c>
      <c r="D114" s="204" t="s">
        <v>841</v>
      </c>
      <c r="E114" s="206" t="s">
        <v>142</v>
      </c>
      <c r="F114" s="206" t="s">
        <v>652</v>
      </c>
      <c r="G114" s="206"/>
      <c r="H114" s="202"/>
      <c r="I114" s="206"/>
      <c r="J114" s="206"/>
    </row>
    <row r="115" spans="1:10" x14ac:dyDescent="0.2">
      <c r="A115" s="206" t="s">
        <v>695</v>
      </c>
      <c r="B115" s="206" t="s">
        <v>923</v>
      </c>
      <c r="C115" s="204" t="s">
        <v>841</v>
      </c>
      <c r="D115" s="204"/>
      <c r="E115" s="206" t="s">
        <v>142</v>
      </c>
      <c r="F115" s="206" t="s">
        <v>656</v>
      </c>
      <c r="G115" s="206"/>
      <c r="H115" s="202"/>
      <c r="I115" s="206"/>
      <c r="J115" s="206"/>
    </row>
    <row r="116" spans="1:10" x14ac:dyDescent="0.2">
      <c r="A116" s="206" t="s">
        <v>696</v>
      </c>
      <c r="B116" s="206" t="s">
        <v>697</v>
      </c>
      <c r="C116" s="204" t="s">
        <v>841</v>
      </c>
      <c r="D116" s="204"/>
      <c r="E116" s="206" t="s">
        <v>145</v>
      </c>
      <c r="F116" s="206" t="s">
        <v>656</v>
      </c>
      <c r="G116" s="206"/>
      <c r="H116" s="202"/>
      <c r="I116" s="206"/>
      <c r="J116" s="206"/>
    </row>
    <row r="117" spans="1:10" x14ac:dyDescent="0.2">
      <c r="A117" s="206" t="s">
        <v>278</v>
      </c>
      <c r="B117" s="206" t="s">
        <v>279</v>
      </c>
      <c r="C117" s="204" t="s">
        <v>841</v>
      </c>
      <c r="D117" s="204" t="s">
        <v>841</v>
      </c>
      <c r="E117" s="206" t="s">
        <v>146</v>
      </c>
      <c r="F117" s="206" t="s">
        <v>652</v>
      </c>
      <c r="G117" s="206"/>
      <c r="H117" s="202"/>
      <c r="I117" s="206"/>
      <c r="J117" s="206"/>
    </row>
    <row r="118" spans="1:10" x14ac:dyDescent="0.2">
      <c r="A118" s="206" t="s">
        <v>646</v>
      </c>
      <c r="B118" s="206" t="s">
        <v>773</v>
      </c>
      <c r="C118" s="204" t="s">
        <v>841</v>
      </c>
      <c r="D118" s="204" t="s">
        <v>841</v>
      </c>
      <c r="E118" s="206" t="s">
        <v>143</v>
      </c>
      <c r="F118" s="206" t="s">
        <v>652</v>
      </c>
      <c r="G118" s="202"/>
      <c r="H118" s="202"/>
      <c r="I118" s="206"/>
      <c r="J118" s="206"/>
    </row>
    <row r="119" spans="1:10" x14ac:dyDescent="0.2">
      <c r="A119" s="206" t="s">
        <v>280</v>
      </c>
      <c r="B119" s="206" t="s">
        <v>924</v>
      </c>
      <c r="C119" s="204" t="s">
        <v>841</v>
      </c>
      <c r="D119" s="204" t="s">
        <v>841</v>
      </c>
      <c r="E119" s="206" t="s">
        <v>143</v>
      </c>
      <c r="F119" s="206" t="s">
        <v>652</v>
      </c>
      <c r="G119" s="206"/>
      <c r="H119" s="202"/>
      <c r="I119" s="206"/>
      <c r="J119" s="206"/>
    </row>
    <row r="120" spans="1:10" x14ac:dyDescent="0.2">
      <c r="A120" s="206" t="s">
        <v>698</v>
      </c>
      <c r="B120" s="206" t="s">
        <v>925</v>
      </c>
      <c r="C120" s="204" t="s">
        <v>841</v>
      </c>
      <c r="D120" s="204"/>
      <c r="E120" s="206" t="s">
        <v>141</v>
      </c>
      <c r="F120" s="206" t="s">
        <v>656</v>
      </c>
      <c r="G120" s="202"/>
      <c r="H120" s="202"/>
      <c r="I120" s="206"/>
      <c r="J120" s="206"/>
    </row>
    <row r="121" spans="1:10" x14ac:dyDescent="0.2">
      <c r="A121" s="206" t="s">
        <v>699</v>
      </c>
      <c r="B121" s="206" t="s">
        <v>888</v>
      </c>
      <c r="C121" s="204" t="s">
        <v>841</v>
      </c>
      <c r="D121" s="204"/>
      <c r="E121" s="206" t="s">
        <v>145</v>
      </c>
      <c r="F121" s="206" t="s">
        <v>656</v>
      </c>
      <c r="G121" s="202"/>
      <c r="H121" s="202"/>
      <c r="I121" s="206"/>
      <c r="J121" s="206"/>
    </row>
    <row r="122" spans="1:10" x14ac:dyDescent="0.2">
      <c r="A122" s="206" t="s">
        <v>346</v>
      </c>
      <c r="B122" s="206" t="s">
        <v>749</v>
      </c>
      <c r="C122" s="204" t="s">
        <v>841</v>
      </c>
      <c r="D122" s="204" t="s">
        <v>841</v>
      </c>
      <c r="E122" s="206" t="s">
        <v>197</v>
      </c>
      <c r="F122" s="206" t="s">
        <v>652</v>
      </c>
      <c r="H122" s="202"/>
      <c r="I122" s="206"/>
      <c r="J122" s="206"/>
    </row>
    <row r="123" spans="1:10" x14ac:dyDescent="0.2">
      <c r="A123" s="206"/>
      <c r="B123" s="206"/>
      <c r="C123" s="204"/>
      <c r="D123" s="204"/>
      <c r="E123" s="206"/>
      <c r="F123" s="206"/>
      <c r="G123" s="202"/>
      <c r="H123" s="202"/>
      <c r="I123" s="206"/>
      <c r="J123" s="206"/>
    </row>
    <row r="124" spans="1:10" x14ac:dyDescent="0.2">
      <c r="A124" s="206"/>
      <c r="B124" s="206"/>
      <c r="C124" s="204"/>
      <c r="D124" s="204"/>
      <c r="E124" s="206"/>
      <c r="F124" s="206"/>
      <c r="G124" s="202"/>
      <c r="I124" s="206"/>
      <c r="J124" s="206"/>
    </row>
    <row r="125" spans="1:10" x14ac:dyDescent="0.2">
      <c r="A125" s="206"/>
      <c r="B125" s="206"/>
      <c r="C125" s="204"/>
      <c r="D125" s="204"/>
      <c r="G125" s="206"/>
      <c r="H125" s="206"/>
      <c r="J125" s="201"/>
    </row>
    <row r="126" spans="1:10" x14ac:dyDescent="0.2">
      <c r="A126" s="206"/>
      <c r="B126" s="206"/>
      <c r="C126" s="204"/>
      <c r="D126" s="204"/>
      <c r="G126" s="206"/>
      <c r="H126" s="206"/>
      <c r="J126" s="201"/>
    </row>
    <row r="127" spans="1:10" x14ac:dyDescent="0.2">
      <c r="A127" s="206"/>
      <c r="B127" s="206"/>
      <c r="C127" s="204"/>
      <c r="D127" s="204"/>
      <c r="G127" s="206"/>
      <c r="H127" s="206"/>
    </row>
    <row r="128" spans="1:10" x14ac:dyDescent="0.2">
      <c r="A128" s="206"/>
      <c r="B128" s="206"/>
      <c r="C128" s="204"/>
      <c r="D128" s="204"/>
      <c r="G128" s="206"/>
      <c r="H128" s="206"/>
    </row>
    <row r="129" spans="1:8" x14ac:dyDescent="0.2">
      <c r="A129" s="206"/>
      <c r="B129" s="206"/>
      <c r="C129" s="204"/>
      <c r="D129" s="204"/>
      <c r="G129" s="206"/>
      <c r="H129" s="206"/>
    </row>
    <row r="130" spans="1:8" x14ac:dyDescent="0.2">
      <c r="A130" s="206"/>
      <c r="B130" s="206"/>
      <c r="C130" s="204"/>
      <c r="D130" s="204"/>
      <c r="G130" s="206"/>
      <c r="H130" s="206"/>
    </row>
    <row r="131" spans="1:8" x14ac:dyDescent="0.2">
      <c r="A131" s="206"/>
      <c r="B131" s="206"/>
      <c r="C131" s="206"/>
      <c r="D131" s="206"/>
      <c r="E131" s="206"/>
      <c r="F131" s="206"/>
      <c r="G131" s="206"/>
      <c r="H131" s="206"/>
    </row>
    <row r="132" spans="1:8" x14ac:dyDescent="0.2">
      <c r="A132" s="206"/>
      <c r="B132" s="206"/>
      <c r="C132" s="206"/>
      <c r="D132" s="206"/>
      <c r="E132" s="206"/>
      <c r="F132" s="206"/>
      <c r="G132" s="206"/>
      <c r="H132" s="206"/>
    </row>
  </sheetData>
  <phoneticPr fontId="33" type="noConversion"/>
  <hyperlinks>
    <hyperlink ref="B21" display="AFLAC Inc" xr:uid="{00000000-0004-0000-0C00-000000000000}"/>
    <hyperlink ref="B13" display="Yes" xr:uid="{00000000-0004-0000-0C00-000001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J71"/>
  <sheetViews>
    <sheetView workbookViewId="0">
      <selection activeCell="C1" sqref="C1"/>
    </sheetView>
  </sheetViews>
  <sheetFormatPr defaultRowHeight="12.75" x14ac:dyDescent="0.2"/>
  <cols>
    <col min="1" max="1" width="11.7109375" style="9" customWidth="1"/>
    <col min="2" max="2" width="15.85546875" style="9" bestFit="1" customWidth="1"/>
    <col min="3" max="3" width="7.85546875" style="10" bestFit="1" customWidth="1"/>
    <col min="4" max="4" width="8.7109375" style="10" bestFit="1" customWidth="1"/>
    <col min="5" max="5" width="3.85546875" style="4" customWidth="1"/>
    <col min="6" max="6" width="9.7109375" bestFit="1" customWidth="1"/>
    <col min="7" max="7" width="11.7109375" bestFit="1" customWidth="1"/>
    <col min="8" max="8" width="9.5703125" bestFit="1" customWidth="1"/>
    <col min="9" max="9" width="11.28515625" bestFit="1" customWidth="1"/>
    <col min="10" max="10" width="13.28515625" bestFit="1" customWidth="1"/>
  </cols>
  <sheetData>
    <row r="1" spans="1:10" x14ac:dyDescent="0.2">
      <c r="A1" s="5" t="s">
        <v>558</v>
      </c>
      <c r="B1" s="6"/>
      <c r="C1" s="6"/>
      <c r="D1" s="6"/>
    </row>
    <row r="2" spans="1:10" x14ac:dyDescent="0.2">
      <c r="A2" s="39" t="s">
        <v>608</v>
      </c>
      <c r="B2" s="2"/>
      <c r="C2" s="2"/>
      <c r="D2" s="2"/>
    </row>
    <row r="4" spans="1:10" x14ac:dyDescent="0.2">
      <c r="A4" s="9" t="s">
        <v>106</v>
      </c>
      <c r="B4" s="15" t="s">
        <v>107</v>
      </c>
      <c r="C4" s="16" t="s">
        <v>108</v>
      </c>
      <c r="D4" s="16" t="s">
        <v>109</v>
      </c>
      <c r="E4" s="23"/>
      <c r="G4" s="22"/>
      <c r="H4" s="22"/>
      <c r="I4" s="22"/>
      <c r="J4" s="22"/>
    </row>
    <row r="5" spans="1:10" x14ac:dyDescent="0.2">
      <c r="A5" s="9" t="s">
        <v>110</v>
      </c>
      <c r="B5" s="15" t="s">
        <v>148</v>
      </c>
      <c r="C5" s="16" t="s">
        <v>107</v>
      </c>
      <c r="D5" s="16" t="s">
        <v>111</v>
      </c>
      <c r="E5" s="24"/>
      <c r="G5" s="22"/>
      <c r="H5" s="22"/>
      <c r="I5" s="22"/>
      <c r="J5" s="22"/>
    </row>
    <row r="6" spans="1:10" x14ac:dyDescent="0.2">
      <c r="B6" s="15" t="s">
        <v>1</v>
      </c>
      <c r="C6" s="16"/>
      <c r="D6" s="16" t="s">
        <v>112</v>
      </c>
      <c r="E6" s="24"/>
      <c r="G6" s="22"/>
      <c r="H6" s="22"/>
      <c r="I6" s="22"/>
      <c r="J6" s="22"/>
    </row>
    <row r="7" spans="1:10" x14ac:dyDescent="0.2">
      <c r="B7" s="15" t="s">
        <v>113</v>
      </c>
      <c r="C7" s="16"/>
      <c r="D7" s="16"/>
      <c r="E7" s="24"/>
      <c r="G7" s="22"/>
      <c r="H7" s="22"/>
      <c r="I7" s="22"/>
      <c r="J7" s="22"/>
    </row>
    <row r="8" spans="1:10" x14ac:dyDescent="0.2">
      <c r="A8" s="96" t="s">
        <v>1104</v>
      </c>
      <c r="B8" s="15">
        <v>394</v>
      </c>
      <c r="C8" s="16">
        <f t="shared" ref="C8:C13" si="0">B8/5.05</f>
        <v>78.019801980198025</v>
      </c>
      <c r="D8" s="16">
        <v>74.813999999999993</v>
      </c>
      <c r="E8" s="24"/>
      <c r="G8" s="22"/>
      <c r="H8" s="22"/>
      <c r="I8" s="22"/>
      <c r="J8" s="22"/>
    </row>
    <row r="9" spans="1:10" x14ac:dyDescent="0.2">
      <c r="A9" s="96" t="s">
        <v>1071</v>
      </c>
      <c r="B9" s="15">
        <v>385</v>
      </c>
      <c r="C9" s="16">
        <f t="shared" si="0"/>
        <v>76.237623762376245</v>
      </c>
      <c r="D9" s="16">
        <v>73.331999999999994</v>
      </c>
      <c r="E9" s="24"/>
      <c r="G9" s="22"/>
      <c r="H9" s="22"/>
      <c r="I9" s="22"/>
      <c r="J9" s="22"/>
    </row>
    <row r="10" spans="1:10" x14ac:dyDescent="0.2">
      <c r="A10" s="96" t="s">
        <v>951</v>
      </c>
      <c r="B10" s="15">
        <v>423</v>
      </c>
      <c r="C10" s="16">
        <f t="shared" si="0"/>
        <v>83.762376237623769</v>
      </c>
      <c r="D10" s="16">
        <v>81.853999999999999</v>
      </c>
      <c r="E10" s="24"/>
      <c r="G10" s="22"/>
      <c r="H10" s="22"/>
      <c r="I10" s="22"/>
      <c r="J10" s="22"/>
    </row>
    <row r="11" spans="1:10" x14ac:dyDescent="0.2">
      <c r="A11" s="96" t="s">
        <v>877</v>
      </c>
      <c r="B11" s="15">
        <v>415</v>
      </c>
      <c r="C11" s="16">
        <f t="shared" si="0"/>
        <v>82.178217821782184</v>
      </c>
      <c r="D11" s="16">
        <v>81.679492999999994</v>
      </c>
      <c r="E11" s="24"/>
      <c r="G11" s="22"/>
      <c r="H11" s="22"/>
      <c r="I11" s="22"/>
      <c r="J11" s="22"/>
    </row>
    <row r="12" spans="1:10" x14ac:dyDescent="0.2">
      <c r="A12" s="96" t="s">
        <v>836</v>
      </c>
      <c r="B12" s="15">
        <v>417</v>
      </c>
      <c r="C12" s="16">
        <f t="shared" si="0"/>
        <v>82.574257425742573</v>
      </c>
      <c r="D12" s="16">
        <v>83.482737999999998</v>
      </c>
      <c r="E12" s="24"/>
      <c r="G12" s="22"/>
      <c r="H12" s="22"/>
      <c r="I12" s="22"/>
      <c r="J12" s="22"/>
    </row>
    <row r="13" spans="1:10" x14ac:dyDescent="0.2">
      <c r="A13" s="96" t="s">
        <v>783</v>
      </c>
      <c r="B13" s="15">
        <v>418</v>
      </c>
      <c r="C13" s="16">
        <f t="shared" si="0"/>
        <v>82.772277227722782</v>
      </c>
      <c r="D13" s="16">
        <v>84.988687999999996</v>
      </c>
      <c r="E13" s="24"/>
      <c r="G13" s="22"/>
      <c r="H13" s="22"/>
      <c r="I13" s="22"/>
      <c r="J13" s="22"/>
    </row>
    <row r="14" spans="1:10" x14ac:dyDescent="0.2">
      <c r="A14" s="96" t="s">
        <v>735</v>
      </c>
      <c r="B14" s="15">
        <v>417</v>
      </c>
      <c r="C14" s="16">
        <f>B14/5.04</f>
        <v>82.738095238095241</v>
      </c>
      <c r="D14" s="16">
        <v>84.450565877966795</v>
      </c>
      <c r="E14" s="24"/>
      <c r="G14" s="22"/>
      <c r="H14" s="22"/>
      <c r="I14" s="22"/>
      <c r="J14" s="22"/>
    </row>
    <row r="15" spans="1:10" x14ac:dyDescent="0.2">
      <c r="A15" s="96" t="s">
        <v>639</v>
      </c>
      <c r="B15" s="15">
        <v>423</v>
      </c>
      <c r="C15" s="16">
        <f>B15/5.02</f>
        <v>84.26294820717132</v>
      </c>
      <c r="D15" s="16">
        <v>86.768180000000001</v>
      </c>
      <c r="E15" s="21"/>
    </row>
    <row r="16" spans="1:10" x14ac:dyDescent="0.2">
      <c r="A16" s="19" t="s">
        <v>603</v>
      </c>
      <c r="B16" s="15">
        <v>418</v>
      </c>
      <c r="C16" s="16">
        <v>83.6</v>
      </c>
      <c r="D16" s="16">
        <v>86.79</v>
      </c>
      <c r="E16" s="21"/>
    </row>
    <row r="17" spans="1:10" x14ac:dyDescent="0.2">
      <c r="A17" s="19" t="s">
        <v>570</v>
      </c>
      <c r="B17" s="15">
        <v>403</v>
      </c>
      <c r="C17" s="16">
        <v>80.599999999999994</v>
      </c>
      <c r="D17" s="16">
        <v>86.89</v>
      </c>
      <c r="E17" s="21"/>
    </row>
    <row r="18" spans="1:10" x14ac:dyDescent="0.2">
      <c r="A18" s="19" t="s">
        <v>542</v>
      </c>
      <c r="B18" s="15">
        <v>394</v>
      </c>
      <c r="C18" s="16">
        <v>78.8</v>
      </c>
      <c r="D18" s="16">
        <v>84.41</v>
      </c>
      <c r="E18" s="21"/>
    </row>
    <row r="19" spans="1:10" x14ac:dyDescent="0.2">
      <c r="A19" s="19" t="s">
        <v>469</v>
      </c>
      <c r="B19" s="15">
        <v>373</v>
      </c>
      <c r="C19" s="16">
        <v>74.599999999999994</v>
      </c>
      <c r="D19" s="16">
        <v>80.19</v>
      </c>
      <c r="E19" s="21"/>
    </row>
    <row r="20" spans="1:10" x14ac:dyDescent="0.2">
      <c r="A20" s="19" t="s">
        <v>433</v>
      </c>
      <c r="B20" s="15">
        <v>363</v>
      </c>
      <c r="C20" s="16">
        <v>72.599999999999994</v>
      </c>
      <c r="D20" s="16">
        <v>81.933675045885494</v>
      </c>
      <c r="E20" s="21"/>
    </row>
    <row r="21" spans="1:10" x14ac:dyDescent="0.2">
      <c r="A21" s="19" t="s">
        <v>394</v>
      </c>
      <c r="B21" s="15">
        <v>372</v>
      </c>
      <c r="C21" s="16">
        <v>74.400000000000006</v>
      </c>
      <c r="D21" s="16">
        <v>85.119</v>
      </c>
      <c r="E21" s="21"/>
    </row>
    <row r="22" spans="1:10" x14ac:dyDescent="0.2">
      <c r="A22" s="19" t="s">
        <v>364</v>
      </c>
      <c r="B22" s="15">
        <v>390</v>
      </c>
      <c r="C22" s="16">
        <v>78</v>
      </c>
      <c r="D22" s="16">
        <v>84.7</v>
      </c>
      <c r="E22" s="21"/>
    </row>
    <row r="23" spans="1:10" x14ac:dyDescent="0.2">
      <c r="A23" s="19" t="s">
        <v>333</v>
      </c>
      <c r="B23" s="15">
        <v>383</v>
      </c>
      <c r="C23" s="16">
        <v>76.599999999999994</v>
      </c>
      <c r="D23" s="16">
        <v>85.76</v>
      </c>
      <c r="E23" s="21"/>
    </row>
    <row r="24" spans="1:10" x14ac:dyDescent="0.2">
      <c r="A24" s="19" t="s">
        <v>303</v>
      </c>
      <c r="B24" s="15">
        <v>386</v>
      </c>
      <c r="C24" s="16">
        <v>77.2</v>
      </c>
      <c r="D24" s="16">
        <v>86.97</v>
      </c>
      <c r="E24" s="21"/>
    </row>
    <row r="25" spans="1:10" x14ac:dyDescent="0.2">
      <c r="A25" s="19" t="s">
        <v>242</v>
      </c>
      <c r="B25" s="15">
        <v>377</v>
      </c>
      <c r="C25" s="16">
        <v>75.400000000000006</v>
      </c>
      <c r="D25" s="16">
        <v>85.36</v>
      </c>
      <c r="E25" s="25"/>
      <c r="F25" s="19"/>
      <c r="G25" s="15"/>
      <c r="H25" s="15"/>
      <c r="I25" s="15"/>
      <c r="J25" s="15"/>
    </row>
    <row r="26" spans="1:10" x14ac:dyDescent="0.2">
      <c r="A26" s="11">
        <v>2003</v>
      </c>
      <c r="B26" s="15">
        <v>370</v>
      </c>
      <c r="C26" s="16">
        <v>74</v>
      </c>
      <c r="D26" s="16">
        <v>84.71</v>
      </c>
      <c r="E26" s="25"/>
      <c r="F26" s="8"/>
      <c r="G26" s="15"/>
      <c r="H26" s="15"/>
      <c r="I26" s="15"/>
      <c r="J26" s="15"/>
    </row>
    <row r="27" spans="1:10" x14ac:dyDescent="0.2">
      <c r="A27" s="11">
        <v>2002</v>
      </c>
      <c r="B27" s="9">
        <v>351</v>
      </c>
      <c r="C27" s="10">
        <v>70.2</v>
      </c>
      <c r="D27" s="10">
        <v>81.599999999999994</v>
      </c>
      <c r="E27" s="25"/>
      <c r="F27" s="8"/>
      <c r="G27" s="15"/>
      <c r="H27" s="15"/>
      <c r="I27" s="15"/>
      <c r="J27" s="15"/>
    </row>
    <row r="28" spans="1:10" x14ac:dyDescent="0.2">
      <c r="A28" s="9" t="s">
        <v>114</v>
      </c>
      <c r="B28" s="9">
        <v>351</v>
      </c>
      <c r="C28" s="10">
        <v>70.2</v>
      </c>
      <c r="D28" s="10">
        <v>79.3</v>
      </c>
      <c r="E28" s="25"/>
      <c r="F28" s="8"/>
      <c r="G28" s="15"/>
      <c r="H28" s="15"/>
      <c r="I28" s="15"/>
      <c r="J28" s="15"/>
    </row>
    <row r="29" spans="1:10" x14ac:dyDescent="0.2">
      <c r="A29" s="9" t="s">
        <v>115</v>
      </c>
      <c r="B29" s="9">
        <v>372</v>
      </c>
      <c r="C29" s="10">
        <v>74.400000000000006</v>
      </c>
      <c r="D29" s="10">
        <v>79.400000000000006</v>
      </c>
      <c r="E29" s="25"/>
      <c r="F29" s="8"/>
      <c r="G29" s="15"/>
      <c r="H29" s="15"/>
      <c r="I29" s="15"/>
      <c r="J29" s="15"/>
    </row>
    <row r="30" spans="1:10" x14ac:dyDescent="0.2">
      <c r="A30" s="9" t="s">
        <v>116</v>
      </c>
      <c r="B30" s="9">
        <v>402</v>
      </c>
      <c r="C30" s="10">
        <v>80.400000000000006</v>
      </c>
      <c r="D30" s="10">
        <v>74.8</v>
      </c>
      <c r="E30" s="25"/>
      <c r="F30" s="8"/>
      <c r="G30" s="15"/>
      <c r="H30" s="15"/>
      <c r="I30" s="15"/>
      <c r="J30" s="15"/>
    </row>
    <row r="31" spans="1:10" x14ac:dyDescent="0.2">
      <c r="A31" s="9" t="s">
        <v>117</v>
      </c>
      <c r="B31" s="9">
        <v>418</v>
      </c>
      <c r="C31" s="10">
        <v>83.6</v>
      </c>
      <c r="D31" s="10">
        <v>85.2</v>
      </c>
      <c r="E31" s="25"/>
      <c r="F31" s="8"/>
      <c r="G31" s="15"/>
      <c r="H31" s="15"/>
      <c r="I31" s="15"/>
      <c r="J31" s="15"/>
    </row>
    <row r="32" spans="1:10" x14ac:dyDescent="0.2">
      <c r="A32" s="9" t="s">
        <v>118</v>
      </c>
      <c r="B32" s="9">
        <v>427</v>
      </c>
      <c r="C32" s="10">
        <v>85.4</v>
      </c>
      <c r="D32" s="10">
        <v>90.6</v>
      </c>
      <c r="E32" s="25"/>
      <c r="F32" s="8"/>
      <c r="G32" s="15"/>
      <c r="H32" s="15"/>
      <c r="I32" s="15"/>
      <c r="J32" s="15"/>
    </row>
    <row r="33" spans="1:10" x14ac:dyDescent="0.2">
      <c r="A33" s="9" t="s">
        <v>119</v>
      </c>
      <c r="B33" s="9">
        <v>428</v>
      </c>
      <c r="C33" s="10">
        <v>85.6</v>
      </c>
      <c r="D33" s="10">
        <v>91</v>
      </c>
      <c r="E33" s="25"/>
      <c r="F33" s="8"/>
      <c r="G33" s="15"/>
      <c r="H33" s="15"/>
      <c r="I33" s="15"/>
      <c r="J33" s="15"/>
    </row>
    <row r="34" spans="1:10" x14ac:dyDescent="0.2">
      <c r="A34" s="9" t="s">
        <v>120</v>
      </c>
      <c r="B34" s="9">
        <v>432</v>
      </c>
      <c r="C34" s="10">
        <v>86.4</v>
      </c>
      <c r="D34" s="10">
        <v>92.5</v>
      </c>
      <c r="E34" s="25"/>
    </row>
    <row r="35" spans="1:10" x14ac:dyDescent="0.2">
      <c r="A35" s="9" t="s">
        <v>121</v>
      </c>
      <c r="B35" s="9">
        <v>436</v>
      </c>
      <c r="C35" s="10">
        <v>87.2</v>
      </c>
      <c r="D35" s="10">
        <v>93.6</v>
      </c>
      <c r="E35" s="25"/>
    </row>
    <row r="36" spans="1:10" x14ac:dyDescent="0.2">
      <c r="A36" s="9" t="s">
        <v>122</v>
      </c>
      <c r="B36" s="9">
        <v>435</v>
      </c>
      <c r="C36" s="10">
        <v>87</v>
      </c>
      <c r="D36" s="10">
        <v>94.7</v>
      </c>
      <c r="E36" s="25"/>
    </row>
    <row r="37" spans="1:10" x14ac:dyDescent="0.2">
      <c r="A37" s="9" t="s">
        <v>123</v>
      </c>
      <c r="B37" s="9">
        <v>436</v>
      </c>
      <c r="C37" s="10">
        <v>87.2</v>
      </c>
      <c r="D37" s="10">
        <v>95.7</v>
      </c>
      <c r="E37" s="25"/>
    </row>
    <row r="38" spans="1:10" x14ac:dyDescent="0.2">
      <c r="A38" s="9" t="s">
        <v>124</v>
      </c>
      <c r="B38" s="9">
        <v>434</v>
      </c>
      <c r="C38" s="10">
        <v>86.8</v>
      </c>
      <c r="D38" s="10">
        <v>95.8</v>
      </c>
      <c r="E38" s="25"/>
    </row>
    <row r="39" spans="1:10" x14ac:dyDescent="0.2">
      <c r="A39" s="9" t="s">
        <v>125</v>
      </c>
      <c r="B39" s="9">
        <v>438</v>
      </c>
      <c r="C39" s="10">
        <v>87.6</v>
      </c>
      <c r="D39" s="10">
        <v>96.6</v>
      </c>
      <c r="E39" s="25"/>
    </row>
    <row r="40" spans="1:10" x14ac:dyDescent="0.2">
      <c r="A40" s="9" t="s">
        <v>126</v>
      </c>
      <c r="B40" s="9">
        <v>437</v>
      </c>
      <c r="C40" s="10">
        <v>87.4</v>
      </c>
      <c r="D40" s="10">
        <v>94.2</v>
      </c>
    </row>
    <row r="41" spans="1:10" x14ac:dyDescent="0.2">
      <c r="A41" s="9" t="s">
        <v>127</v>
      </c>
      <c r="B41" s="9">
        <v>432</v>
      </c>
      <c r="C41" s="10">
        <v>86.4</v>
      </c>
      <c r="D41" s="10">
        <v>95.1</v>
      </c>
    </row>
    <row r="42" spans="1:10" x14ac:dyDescent="0.2">
      <c r="A42" s="9" t="s">
        <v>128</v>
      </c>
      <c r="B42" s="9">
        <v>429</v>
      </c>
      <c r="C42" s="10">
        <v>85.8</v>
      </c>
      <c r="D42" s="10">
        <v>94.2</v>
      </c>
    </row>
    <row r="43" spans="1:10" x14ac:dyDescent="0.2">
      <c r="A43" s="9" t="s">
        <v>129</v>
      </c>
      <c r="B43" s="9">
        <v>426</v>
      </c>
      <c r="C43" s="10">
        <v>85.2</v>
      </c>
      <c r="D43" s="10">
        <v>95</v>
      </c>
    </row>
    <row r="44" spans="1:10" x14ac:dyDescent="0.2">
      <c r="A44" s="9" t="s">
        <v>130</v>
      </c>
      <c r="B44" s="9">
        <v>442</v>
      </c>
      <c r="C44" s="10">
        <v>88.4</v>
      </c>
      <c r="D44" s="10">
        <v>95.3</v>
      </c>
    </row>
    <row r="45" spans="1:10" x14ac:dyDescent="0.2">
      <c r="A45" s="9" t="s">
        <v>131</v>
      </c>
      <c r="B45" s="9">
        <v>446</v>
      </c>
      <c r="C45" s="10">
        <v>89.2</v>
      </c>
      <c r="D45" s="10">
        <v>95.9</v>
      </c>
    </row>
    <row r="46" spans="1:10" x14ac:dyDescent="0.2">
      <c r="A46" s="9" t="s">
        <v>132</v>
      </c>
      <c r="B46" s="9">
        <v>454</v>
      </c>
      <c r="C46" s="10">
        <v>90.8</v>
      </c>
      <c r="D46" s="10">
        <v>96.1</v>
      </c>
    </row>
    <row r="47" spans="1:10" x14ac:dyDescent="0.2">
      <c r="A47" s="9" t="s">
        <v>133</v>
      </c>
      <c r="B47" s="9">
        <v>458</v>
      </c>
      <c r="C47" s="10">
        <v>91.6</v>
      </c>
      <c r="D47" s="10">
        <v>96.2</v>
      </c>
    </row>
    <row r="48" spans="1:10" x14ac:dyDescent="0.2">
      <c r="A48" s="9" t="s">
        <v>134</v>
      </c>
      <c r="B48" s="9">
        <v>462</v>
      </c>
      <c r="C48" s="10">
        <v>92.4</v>
      </c>
      <c r="D48" s="10">
        <v>97.4</v>
      </c>
    </row>
    <row r="49" spans="1:5" x14ac:dyDescent="0.2">
      <c r="A49" s="9" t="s">
        <v>135</v>
      </c>
      <c r="B49" s="9">
        <v>469</v>
      </c>
      <c r="C49" s="10">
        <v>93.8</v>
      </c>
      <c r="D49" s="10">
        <v>98</v>
      </c>
    </row>
    <row r="50" spans="1:5" x14ac:dyDescent="0.2">
      <c r="A50" s="38" t="s">
        <v>952</v>
      </c>
    </row>
    <row r="51" spans="1:5" ht="12.75" customHeight="1" x14ac:dyDescent="0.2">
      <c r="E51"/>
    </row>
    <row r="52" spans="1:5" x14ac:dyDescent="0.2">
      <c r="E52"/>
    </row>
    <row r="53" spans="1:5" x14ac:dyDescent="0.2">
      <c r="A53"/>
      <c r="B53"/>
      <c r="C53"/>
      <c r="D53"/>
      <c r="E53"/>
    </row>
    <row r="54" spans="1:5" x14ac:dyDescent="0.2">
      <c r="A54"/>
      <c r="B54"/>
      <c r="C54"/>
      <c r="D54"/>
      <c r="E54"/>
    </row>
    <row r="55" spans="1:5" x14ac:dyDescent="0.2">
      <c r="A55"/>
      <c r="B55"/>
      <c r="C55"/>
      <c r="D55"/>
      <c r="E55"/>
    </row>
    <row r="56" spans="1:5" x14ac:dyDescent="0.2">
      <c r="A56"/>
      <c r="B56"/>
      <c r="C56"/>
      <c r="D56"/>
      <c r="E56"/>
    </row>
    <row r="57" spans="1:5" x14ac:dyDescent="0.2">
      <c r="A57"/>
      <c r="B57"/>
      <c r="C57"/>
      <c r="D57"/>
      <c r="E57"/>
    </row>
    <row r="58" spans="1:5" x14ac:dyDescent="0.2">
      <c r="A58"/>
      <c r="B58"/>
      <c r="C58"/>
      <c r="D58"/>
      <c r="E58"/>
    </row>
    <row r="59" spans="1:5" x14ac:dyDescent="0.2">
      <c r="A59"/>
      <c r="B59"/>
      <c r="C59"/>
      <c r="D59"/>
      <c r="E59"/>
    </row>
    <row r="60" spans="1:5" x14ac:dyDescent="0.2">
      <c r="A60"/>
      <c r="B60"/>
      <c r="C60"/>
      <c r="D60"/>
      <c r="E60"/>
    </row>
    <row r="61" spans="1:5" x14ac:dyDescent="0.2">
      <c r="A61"/>
      <c r="B61"/>
      <c r="C61"/>
      <c r="D61"/>
      <c r="E61"/>
    </row>
    <row r="62" spans="1:5" x14ac:dyDescent="0.2">
      <c r="A62"/>
      <c r="B62"/>
      <c r="C62"/>
      <c r="D62"/>
      <c r="E62"/>
    </row>
    <row r="63" spans="1:5" x14ac:dyDescent="0.2">
      <c r="A63"/>
      <c r="B63"/>
      <c r="C63"/>
      <c r="D63"/>
      <c r="E63"/>
    </row>
    <row r="64" spans="1:5" x14ac:dyDescent="0.2">
      <c r="A64"/>
      <c r="B64"/>
      <c r="C64"/>
      <c r="D64"/>
      <c r="E64"/>
    </row>
    <row r="65" spans="1:5" x14ac:dyDescent="0.2">
      <c r="A65"/>
      <c r="B65"/>
      <c r="C65"/>
      <c r="D65"/>
      <c r="E65"/>
    </row>
    <row r="66" spans="1:5" x14ac:dyDescent="0.2">
      <c r="A66"/>
      <c r="B66"/>
      <c r="C66"/>
      <c r="D66"/>
      <c r="E66"/>
    </row>
    <row r="67" spans="1:5" x14ac:dyDescent="0.2">
      <c r="A67"/>
      <c r="B67"/>
      <c r="C67"/>
      <c r="D67"/>
      <c r="E67"/>
    </row>
    <row r="68" spans="1:5" x14ac:dyDescent="0.2">
      <c r="A68"/>
      <c r="B68"/>
      <c r="C68"/>
      <c r="D68"/>
      <c r="E68"/>
    </row>
    <row r="69" spans="1:5" x14ac:dyDescent="0.2">
      <c r="A69"/>
      <c r="B69"/>
      <c r="C69"/>
      <c r="D69"/>
      <c r="E69"/>
    </row>
    <row r="70" spans="1:5" x14ac:dyDescent="0.2">
      <c r="A70"/>
      <c r="B70"/>
      <c r="C70"/>
      <c r="D70"/>
    </row>
    <row r="71" spans="1:5" x14ac:dyDescent="0.2">
      <c r="A71"/>
      <c r="B71"/>
      <c r="C71"/>
      <c r="D71"/>
    </row>
  </sheetData>
  <phoneticPr fontId="0" type="noConversion"/>
  <pageMargins left="0.25" right="0.25" top="1" bottom="1" header="0.5" footer="0.5"/>
  <pageSetup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J251"/>
  <sheetViews>
    <sheetView workbookViewId="0">
      <selection activeCell="D1" sqref="D1"/>
    </sheetView>
  </sheetViews>
  <sheetFormatPr defaultRowHeight="12.75" x14ac:dyDescent="0.2"/>
  <cols>
    <col min="1" max="1" width="13.85546875" customWidth="1"/>
    <col min="2" max="2" width="7.5703125" style="22" bestFit="1" customWidth="1"/>
    <col min="3" max="3" width="14.28515625" style="50" bestFit="1" customWidth="1"/>
    <col min="4" max="4" width="11.5703125" style="22" bestFit="1" customWidth="1"/>
    <col min="5" max="5" width="13.5703125" style="22" bestFit="1" customWidth="1"/>
    <col min="6" max="6" width="13.7109375" style="21" bestFit="1" customWidth="1"/>
    <col min="7" max="7" width="20.5703125" bestFit="1" customWidth="1"/>
  </cols>
  <sheetData>
    <row r="1" spans="1:10" s="7" customFormat="1" x14ac:dyDescent="0.2">
      <c r="A1" s="5" t="s">
        <v>558</v>
      </c>
      <c r="B1" s="12"/>
      <c r="C1" s="97"/>
      <c r="D1" s="12"/>
      <c r="E1" s="12"/>
      <c r="F1" s="20"/>
      <c r="G1" s="6"/>
      <c r="H1" s="6"/>
      <c r="I1" s="6"/>
      <c r="J1" s="6"/>
    </row>
    <row r="2" spans="1:10" x14ac:dyDescent="0.2">
      <c r="A2" s="39" t="s">
        <v>714</v>
      </c>
      <c r="B2" s="17"/>
      <c r="D2" s="17"/>
      <c r="E2" s="17"/>
      <c r="G2" s="2"/>
      <c r="H2" s="2"/>
      <c r="I2" s="2"/>
      <c r="J2" s="2"/>
    </row>
    <row r="3" spans="1:10" x14ac:dyDescent="0.2">
      <c r="A3" s="8"/>
      <c r="B3" s="17"/>
      <c r="D3" s="17"/>
      <c r="E3" s="17"/>
      <c r="G3" s="2"/>
      <c r="H3" s="2"/>
      <c r="I3" s="2"/>
      <c r="J3" s="2"/>
    </row>
    <row r="4" spans="1:10" x14ac:dyDescent="0.2">
      <c r="A4" s="154" t="s">
        <v>104</v>
      </c>
      <c r="B4" s="12" t="s">
        <v>0</v>
      </c>
      <c r="C4" s="97" t="s">
        <v>149</v>
      </c>
      <c r="D4" s="12" t="s">
        <v>1</v>
      </c>
      <c r="E4" s="12" t="s">
        <v>152</v>
      </c>
      <c r="F4" s="20" t="s">
        <v>156</v>
      </c>
    </row>
    <row r="5" spans="1:10" x14ac:dyDescent="0.2">
      <c r="A5" s="154"/>
      <c r="B5" s="12"/>
      <c r="C5" s="97" t="s">
        <v>150</v>
      </c>
      <c r="D5" s="12" t="s">
        <v>151</v>
      </c>
      <c r="E5" s="12" t="s">
        <v>153</v>
      </c>
      <c r="F5" s="108" t="s">
        <v>157</v>
      </c>
    </row>
    <row r="6" spans="1:10" x14ac:dyDescent="0.2">
      <c r="A6" s="154"/>
      <c r="B6" s="12"/>
      <c r="C6" s="97" t="s">
        <v>105</v>
      </c>
      <c r="D6" s="12"/>
      <c r="E6" s="12"/>
      <c r="F6" s="108" t="s">
        <v>158</v>
      </c>
    </row>
    <row r="7" spans="1:10" x14ac:dyDescent="0.2">
      <c r="A7" s="18">
        <v>44742</v>
      </c>
      <c r="B7" s="47">
        <v>3785.3848459311298</v>
      </c>
      <c r="C7" s="97"/>
      <c r="D7" s="62">
        <v>16.626999999999999</v>
      </c>
      <c r="E7" s="21"/>
      <c r="F7" s="21">
        <f>SUM(D7:D10)/B7</f>
        <v>1.6912300782947802E-2</v>
      </c>
    </row>
    <row r="8" spans="1:10" x14ac:dyDescent="0.2">
      <c r="A8" s="18">
        <v>44651</v>
      </c>
      <c r="B8" s="47">
        <v>4530.4134516834702</v>
      </c>
      <c r="C8" s="62">
        <v>45.99</v>
      </c>
      <c r="D8" s="62">
        <v>16.25010093695899</v>
      </c>
      <c r="E8" s="21">
        <f>D8/C8</f>
        <v>0.35333987686364404</v>
      </c>
      <c r="F8" s="21">
        <f t="shared" ref="F8:F9" si="0">SUM(D8:D11)/B8</f>
        <v>1.3678657585004106E-2</v>
      </c>
    </row>
    <row r="9" spans="1:10" x14ac:dyDescent="0.2">
      <c r="A9" s="18">
        <v>44561</v>
      </c>
      <c r="B9" s="47">
        <v>4766.1829724282998</v>
      </c>
      <c r="C9" s="62">
        <v>53.94</v>
      </c>
      <c r="D9" s="62">
        <v>15.783466156640799</v>
      </c>
      <c r="E9" s="21">
        <f>D9/C9</f>
        <v>0.29261153423509084</v>
      </c>
      <c r="F9" s="21">
        <f t="shared" si="0"/>
        <v>1.2672009788919443E-2</v>
      </c>
    </row>
    <row r="10" spans="1:10" x14ac:dyDescent="0.2">
      <c r="A10" s="18">
        <v>44469</v>
      </c>
      <c r="B10" s="47">
        <v>4307.5387507897103</v>
      </c>
      <c r="C10" s="62">
        <v>49.59</v>
      </c>
      <c r="D10" s="62">
        <v>15.359</v>
      </c>
      <c r="E10" s="21">
        <f>D10/C10</f>
        <v>0.30971970155273237</v>
      </c>
      <c r="F10" s="21">
        <f t="shared" ref="F10:F11" si="1">SUM(D10:D13)/B10</f>
        <v>1.3755995285632882E-2</v>
      </c>
    </row>
    <row r="11" spans="1:10" x14ac:dyDescent="0.2">
      <c r="A11" s="18">
        <v>44377</v>
      </c>
      <c r="B11" s="47">
        <v>4297.4966318818697</v>
      </c>
      <c r="C11" s="62">
        <v>48.39</v>
      </c>
      <c r="D11" s="62">
        <v>14.577407230474947</v>
      </c>
      <c r="E11" s="21">
        <f>D11/C11</f>
        <v>0.30124834119601046</v>
      </c>
      <c r="F11" s="21">
        <f t="shared" si="1"/>
        <v>1.3464825476565204E-2</v>
      </c>
    </row>
    <row r="12" spans="1:10" x14ac:dyDescent="0.2">
      <c r="A12" s="18">
        <v>44286</v>
      </c>
      <c r="B12" s="47">
        <v>3972.8922084302499</v>
      </c>
      <c r="C12" s="62">
        <v>45.95</v>
      </c>
      <c r="D12" s="62">
        <v>14.67724389527684</v>
      </c>
      <c r="E12" s="21">
        <f>D12/C12</f>
        <v>0.31941771262844049</v>
      </c>
      <c r="F12" s="21">
        <f t="shared" ref="F12:F17" si="2">SUM(D12:D15)/B12</f>
        <v>1.450665762907131E-2</v>
      </c>
    </row>
    <row r="13" spans="1:10" x14ac:dyDescent="0.2">
      <c r="A13" s="18">
        <v>44196</v>
      </c>
      <c r="B13" s="47">
        <v>3756.0714689572001</v>
      </c>
      <c r="C13" s="62">
        <v>31.44</v>
      </c>
      <c r="D13" s="62">
        <v>14.640831622792422</v>
      </c>
      <c r="E13" s="21">
        <f>D13/C13</f>
        <v>0.46567530606846125</v>
      </c>
      <c r="F13" s="21">
        <f>SUM(D13:D16)/B13</f>
        <v>1.5515904480962966E-2</v>
      </c>
    </row>
    <row r="14" spans="1:10" x14ac:dyDescent="0.2">
      <c r="A14" s="18">
        <v>44104</v>
      </c>
      <c r="B14" s="47">
        <v>3362.9989876496502</v>
      </c>
      <c r="C14" s="62">
        <v>32.979999999999997</v>
      </c>
      <c r="D14" s="62">
        <v>13.969559385871939</v>
      </c>
      <c r="E14" s="21">
        <f t="shared" ref="E14:E20" si="3">D14/C14</f>
        <v>0.4235766945382638</v>
      </c>
      <c r="F14" s="21">
        <f t="shared" si="2"/>
        <v>1.7499629625294826E-2</v>
      </c>
    </row>
    <row r="15" spans="1:10" x14ac:dyDescent="0.2">
      <c r="A15" s="18">
        <v>44012</v>
      </c>
      <c r="B15" s="47">
        <v>3100.2851286595301</v>
      </c>
      <c r="C15" s="62">
        <v>17.829999999999998</v>
      </c>
      <c r="D15" s="62">
        <v>14.345752160961448</v>
      </c>
      <c r="E15" s="21">
        <f t="shared" si="3"/>
        <v>0.80458509035117498</v>
      </c>
      <c r="F15" s="21">
        <f t="shared" si="2"/>
        <v>1.9250942776459692E-2</v>
      </c>
    </row>
    <row r="16" spans="1:10" x14ac:dyDescent="0.2">
      <c r="A16" s="18">
        <v>43921</v>
      </c>
      <c r="B16" s="47">
        <v>2584.5907599343</v>
      </c>
      <c r="C16" s="62">
        <v>11.88</v>
      </c>
      <c r="D16" s="62">
        <v>15.322702966384359</v>
      </c>
      <c r="E16" s="21">
        <f t="shared" si="3"/>
        <v>1.2897898119852154</v>
      </c>
      <c r="F16" s="21">
        <f t="shared" si="2"/>
        <v>2.3052238872777929E-2</v>
      </c>
    </row>
    <row r="17" spans="1:6" x14ac:dyDescent="0.2">
      <c r="A17" s="18">
        <v>43830</v>
      </c>
      <c r="B17" s="47">
        <v>3230.7819500904302</v>
      </c>
      <c r="C17" s="62">
        <v>35.53</v>
      </c>
      <c r="D17" s="62">
        <v>15.213222200892581</v>
      </c>
      <c r="E17" s="21">
        <f t="shared" si="3"/>
        <v>0.42817962850809399</v>
      </c>
      <c r="F17" s="21">
        <f t="shared" si="2"/>
        <v>1.8026788392237907E-2</v>
      </c>
    </row>
    <row r="18" spans="1:6" x14ac:dyDescent="0.2">
      <c r="A18" s="18">
        <v>43738</v>
      </c>
      <c r="B18" s="17">
        <v>2976.73727174433</v>
      </c>
      <c r="C18" s="50">
        <v>33.99</v>
      </c>
      <c r="D18" s="216">
        <v>14.801734274295193</v>
      </c>
      <c r="E18" s="21">
        <f t="shared" si="3"/>
        <v>0.43547320606929074</v>
      </c>
      <c r="F18" s="21">
        <f t="shared" ref="F18:F27" si="4">SUM(D18:D21)/B18</f>
        <v>1.9222222746066473E-2</v>
      </c>
    </row>
    <row r="19" spans="1:6" x14ac:dyDescent="0.2">
      <c r="A19" s="18">
        <v>43646</v>
      </c>
      <c r="B19" s="17">
        <v>2941.76</v>
      </c>
      <c r="C19" s="50">
        <v>34.93</v>
      </c>
      <c r="D19" s="216">
        <v>14.242944144807993</v>
      </c>
      <c r="E19" s="21">
        <f t="shared" si="3"/>
        <v>0.40775677482988815</v>
      </c>
      <c r="F19" s="21">
        <f t="shared" si="4"/>
        <v>1.9062491413908041E-2</v>
      </c>
    </row>
    <row r="20" spans="1:6" x14ac:dyDescent="0.2">
      <c r="A20" s="18">
        <v>43553</v>
      </c>
      <c r="B20" s="17">
        <v>2834.4</v>
      </c>
      <c r="C20" s="50">
        <v>35.020000000000003</v>
      </c>
      <c r="D20" s="50">
        <v>13.982721935746159</v>
      </c>
      <c r="E20" s="21">
        <f t="shared" si="3"/>
        <v>0.3992781820601416</v>
      </c>
      <c r="F20" s="21">
        <f t="shared" si="4"/>
        <v>1.9382202036201175E-2</v>
      </c>
    </row>
    <row r="21" spans="1:6" x14ac:dyDescent="0.2">
      <c r="A21" s="18">
        <v>43465</v>
      </c>
      <c r="B21" s="17">
        <v>2506.8471826272198</v>
      </c>
      <c r="C21" s="50">
        <v>28.96</v>
      </c>
      <c r="D21" s="50">
        <v>14.192106539138369</v>
      </c>
      <c r="E21" s="21">
        <f t="shared" ref="E21:E45" si="5">D21/C21</f>
        <v>0.49005892745643537</v>
      </c>
      <c r="F21" s="21">
        <f t="shared" si="4"/>
        <v>2.1440548293928247E-2</v>
      </c>
    </row>
    <row r="22" spans="1:6" x14ac:dyDescent="0.2">
      <c r="A22" s="18">
        <v>43371</v>
      </c>
      <c r="B22" s="17">
        <v>2913.97813988603</v>
      </c>
      <c r="C22" s="50">
        <v>36.36</v>
      </c>
      <c r="D22" s="50">
        <v>13.6595021220856</v>
      </c>
      <c r="E22" s="21">
        <f t="shared" si="5"/>
        <v>0.3756738757449285</v>
      </c>
      <c r="F22" s="21">
        <f t="shared" si="4"/>
        <v>1.7961354894339841E-2</v>
      </c>
    </row>
    <row r="23" spans="1:6" x14ac:dyDescent="0.2">
      <c r="A23" s="18">
        <v>43280</v>
      </c>
      <c r="B23" s="17">
        <v>2718.37</v>
      </c>
      <c r="C23" s="50">
        <v>34.049999999999997</v>
      </c>
      <c r="D23" s="50">
        <v>13.102582854438491</v>
      </c>
      <c r="E23" s="21">
        <f t="shared" si="5"/>
        <v>0.38480419543138011</v>
      </c>
      <c r="F23" s="21">
        <f t="shared" si="4"/>
        <v>1.8757671012031955E-2</v>
      </c>
    </row>
    <row r="24" spans="1:6" x14ac:dyDescent="0.2">
      <c r="A24" s="18">
        <v>43188</v>
      </c>
      <c r="B24" s="17">
        <v>2640.8659903292901</v>
      </c>
      <c r="C24" s="50">
        <v>33.020000000000003</v>
      </c>
      <c r="D24" s="50">
        <v>12.793986568954411</v>
      </c>
      <c r="E24" s="21">
        <f t="shared" si="5"/>
        <v>0.38746173740019413</v>
      </c>
      <c r="F24" s="21">
        <f t="shared" si="4"/>
        <v>1.8934330545995765E-2</v>
      </c>
    </row>
    <row r="25" spans="1:6" x14ac:dyDescent="0.2">
      <c r="A25" s="18">
        <v>43100</v>
      </c>
      <c r="B25" s="17">
        <v>2673.6105231517399</v>
      </c>
      <c r="C25" s="50">
        <v>26.96</v>
      </c>
      <c r="D25" s="50">
        <v>12.782923979362749</v>
      </c>
      <c r="E25" s="21">
        <f t="shared" si="5"/>
        <v>0.47414406451642244</v>
      </c>
      <c r="F25" s="21">
        <f t="shared" si="4"/>
        <v>1.8301850217856356E-2</v>
      </c>
    </row>
    <row r="26" spans="1:6" x14ac:dyDescent="0.2">
      <c r="A26" s="18">
        <v>43007</v>
      </c>
      <c r="B26" s="17">
        <v>2519.3596719060702</v>
      </c>
      <c r="C26" s="50">
        <v>28.45</v>
      </c>
      <c r="D26" s="50">
        <v>12.310796746221648</v>
      </c>
      <c r="E26" s="21">
        <f t="shared" si="5"/>
        <v>0.43271693308336195</v>
      </c>
      <c r="F26" s="21">
        <f t="shared" si="4"/>
        <v>1.9121169365077302E-2</v>
      </c>
    </row>
    <row r="27" spans="1:6" x14ac:dyDescent="0.2">
      <c r="A27" s="18">
        <v>42916</v>
      </c>
      <c r="B27" s="17">
        <v>2423.4088910629698</v>
      </c>
      <c r="C27" s="50">
        <v>27.01</v>
      </c>
      <c r="D27" s="50">
        <v>12.115322294034428</v>
      </c>
      <c r="E27" s="21">
        <f t="shared" si="5"/>
        <v>0.44854951107124869</v>
      </c>
      <c r="F27" s="21">
        <f t="shared" si="4"/>
        <v>1.9484544929158142E-2</v>
      </c>
    </row>
    <row r="28" spans="1:6" x14ac:dyDescent="0.2">
      <c r="A28" s="18">
        <v>42825</v>
      </c>
      <c r="B28" s="17">
        <v>2362.7182203972902</v>
      </c>
      <c r="C28" s="50">
        <v>27.46</v>
      </c>
      <c r="D28" s="50">
        <v>11.722976315988888</v>
      </c>
      <c r="E28" s="21">
        <f t="shared" si="5"/>
        <v>0.42691100932224646</v>
      </c>
      <c r="F28" s="21">
        <f t="shared" ref="F28:F44" si="6">SUM(D28:D31)/B28</f>
        <v>1.9630958720013154E-2</v>
      </c>
    </row>
    <row r="29" spans="1:6" x14ac:dyDescent="0.2">
      <c r="A29" s="18">
        <v>42734</v>
      </c>
      <c r="B29" s="17">
        <v>2238.82668170754</v>
      </c>
      <c r="C29" s="50">
        <v>24.16</v>
      </c>
      <c r="D29" s="50">
        <v>12.024007621816583</v>
      </c>
      <c r="E29" s="21">
        <f t="shared" si="5"/>
        <v>0.49768243467783868</v>
      </c>
      <c r="F29" s="21">
        <f t="shared" si="6"/>
        <v>2.0412747381785841E-2</v>
      </c>
    </row>
    <row r="30" spans="1:6" x14ac:dyDescent="0.2">
      <c r="A30" s="18">
        <v>42643</v>
      </c>
      <c r="B30" s="17">
        <v>2168.2720896372798</v>
      </c>
      <c r="C30" s="50">
        <v>25.39</v>
      </c>
      <c r="D30" s="50">
        <v>11.356713187797851</v>
      </c>
      <c r="E30" s="21">
        <f t="shared" si="5"/>
        <v>0.44729079116966725</v>
      </c>
      <c r="F30" s="21">
        <f t="shared" si="6"/>
        <v>2.0765701649221917E-2</v>
      </c>
    </row>
    <row r="31" spans="1:6" x14ac:dyDescent="0.2">
      <c r="A31" s="18">
        <v>42551</v>
      </c>
      <c r="B31" s="17">
        <v>2098.8552265056101</v>
      </c>
      <c r="C31" s="50">
        <v>23.28</v>
      </c>
      <c r="D31" s="50">
        <v>11.278726726038828</v>
      </c>
      <c r="E31" s="21">
        <f t="shared" si="5"/>
        <v>0.48448138857555101</v>
      </c>
      <c r="F31" s="21">
        <f t="shared" si="6"/>
        <v>2.1182917628764387E-2</v>
      </c>
    </row>
    <row r="32" spans="1:6" x14ac:dyDescent="0.2">
      <c r="A32" s="18">
        <v>42460</v>
      </c>
      <c r="B32" s="17">
        <v>2059.7411766011501</v>
      </c>
      <c r="C32" s="50">
        <v>21.72</v>
      </c>
      <c r="D32" s="50">
        <v>11.041155949644605</v>
      </c>
      <c r="E32" s="21">
        <f t="shared" si="5"/>
        <v>0.50834051333538699</v>
      </c>
      <c r="F32" s="21">
        <f t="shared" si="6"/>
        <v>2.1301676196860603E-2</v>
      </c>
    </row>
    <row r="33" spans="1:6" x14ac:dyDescent="0.2">
      <c r="A33" s="18">
        <v>42369</v>
      </c>
      <c r="B33" s="17">
        <v>2043.9368626607099</v>
      </c>
      <c r="C33" s="50">
        <v>18.7</v>
      </c>
      <c r="D33" s="50">
        <v>11.34909544426143</v>
      </c>
      <c r="E33" s="21">
        <f t="shared" si="5"/>
        <v>0.60690349969312463</v>
      </c>
      <c r="F33" s="21">
        <f t="shared" si="6"/>
        <v>2.1227606465519508E-2</v>
      </c>
    </row>
    <row r="34" spans="1:6" x14ac:dyDescent="0.2">
      <c r="A34" s="18">
        <v>42277</v>
      </c>
      <c r="B34" s="17">
        <v>1920.0265516397001</v>
      </c>
      <c r="C34" s="50">
        <v>23.22</v>
      </c>
      <c r="D34" s="50">
        <v>10.7908992578251</v>
      </c>
      <c r="E34" s="21">
        <f t="shared" si="5"/>
        <v>0.46472434357558573</v>
      </c>
      <c r="F34" s="21">
        <f t="shared" si="6"/>
        <v>2.2140525334490298E-2</v>
      </c>
    </row>
    <row r="35" spans="1:6" x14ac:dyDescent="0.2">
      <c r="A35" s="18">
        <v>42185</v>
      </c>
      <c r="B35" s="17">
        <v>2063.1118322236698</v>
      </c>
      <c r="C35" s="50">
        <v>22.8</v>
      </c>
      <c r="D35" s="50">
        <v>10.694788941567241</v>
      </c>
      <c r="E35" s="21">
        <f t="shared" si="5"/>
        <v>0.46906969041961583</v>
      </c>
      <c r="F35" s="21">
        <f t="shared" si="6"/>
        <v>2.0232544430198649E-2</v>
      </c>
    </row>
    <row r="36" spans="1:6" x14ac:dyDescent="0.2">
      <c r="A36" s="18">
        <v>42094</v>
      </c>
      <c r="B36" s="17">
        <v>2067.88724075851</v>
      </c>
      <c r="C36" s="50">
        <v>21.81</v>
      </c>
      <c r="D36" s="50">
        <v>10.55310371727637</v>
      </c>
      <c r="E36" s="21">
        <f t="shared" si="5"/>
        <v>0.4838653698888753</v>
      </c>
      <c r="F36" s="21">
        <f t="shared" si="6"/>
        <v>1.9733479196848695E-2</v>
      </c>
    </row>
    <row r="37" spans="1:6" x14ac:dyDescent="0.2">
      <c r="A37" s="18">
        <v>42004</v>
      </c>
      <c r="B37" s="17">
        <v>2058.9023788568802</v>
      </c>
      <c r="C37" s="50">
        <v>22.83</v>
      </c>
      <c r="D37" s="50">
        <v>10.471604592804113</v>
      </c>
      <c r="E37" s="21">
        <f t="shared" si="5"/>
        <v>0.4586773803243151</v>
      </c>
      <c r="F37" s="21">
        <f t="shared" si="6"/>
        <v>1.9157363407695468E-2</v>
      </c>
    </row>
    <row r="38" spans="1:6" x14ac:dyDescent="0.2">
      <c r="A38" s="18">
        <v>41912</v>
      </c>
      <c r="B38" s="17">
        <v>1972.28514504996</v>
      </c>
      <c r="C38" s="50">
        <v>27.47</v>
      </c>
      <c r="D38" s="50">
        <v>10.022504558286219</v>
      </c>
      <c r="E38" s="21">
        <f t="shared" si="5"/>
        <v>0.3648527323729967</v>
      </c>
      <c r="F38" s="21">
        <f t="shared" si="6"/>
        <v>1.9517771754833123E-2</v>
      </c>
    </row>
    <row r="39" spans="1:6" x14ac:dyDescent="0.2">
      <c r="A39" s="18">
        <v>41820</v>
      </c>
      <c r="B39" s="17">
        <v>1960.23124036383</v>
      </c>
      <c r="C39" s="50">
        <v>27.23</v>
      </c>
      <c r="D39" s="50">
        <v>9.7593969785702033</v>
      </c>
      <c r="E39" s="21">
        <f t="shared" si="5"/>
        <v>0.35840605870621384</v>
      </c>
      <c r="F39" s="21">
        <f t="shared" si="6"/>
        <v>1.9069524057775615E-2</v>
      </c>
    </row>
    <row r="40" spans="1:6" x14ac:dyDescent="0.2">
      <c r="A40" s="18">
        <v>41729</v>
      </c>
      <c r="B40" s="17">
        <v>1872.33517921728</v>
      </c>
      <c r="C40" s="50">
        <v>24.87</v>
      </c>
      <c r="D40" s="50">
        <v>9.1896349630694125</v>
      </c>
      <c r="E40" s="21">
        <f t="shared" si="5"/>
        <v>0.36950683405988788</v>
      </c>
      <c r="F40" s="21">
        <f t="shared" si="6"/>
        <v>1.9348928266119173E-2</v>
      </c>
    </row>
    <row r="41" spans="1:6" x14ac:dyDescent="0.2">
      <c r="A41" s="18">
        <v>41639</v>
      </c>
      <c r="B41" s="17">
        <v>1848.3565209419301</v>
      </c>
      <c r="C41" s="50">
        <v>26.48</v>
      </c>
      <c r="D41" s="50">
        <v>9.5230747966072222</v>
      </c>
      <c r="E41" s="21">
        <f t="shared" si="5"/>
        <v>0.35963273401084678</v>
      </c>
      <c r="F41" s="21">
        <f t="shared" si="6"/>
        <v>1.8931436502252839E-2</v>
      </c>
    </row>
    <row r="42" spans="1:6" x14ac:dyDescent="0.2">
      <c r="A42" s="18">
        <v>41547</v>
      </c>
      <c r="B42" s="17">
        <v>1681.55</v>
      </c>
      <c r="C42" s="50">
        <v>24.63</v>
      </c>
      <c r="D42" s="50">
        <v>8.9085700586745507</v>
      </c>
      <c r="E42" s="21">
        <f t="shared" si="5"/>
        <v>0.36169590169202398</v>
      </c>
      <c r="F42" s="21">
        <f t="shared" si="6"/>
        <v>2.0459642223662183E-2</v>
      </c>
    </row>
    <row r="43" spans="1:6" x14ac:dyDescent="0.2">
      <c r="A43" s="18">
        <v>41455</v>
      </c>
      <c r="B43" s="17">
        <v>1606.27760773726</v>
      </c>
      <c r="C43" s="56">
        <v>24.87</v>
      </c>
      <c r="D43" s="62">
        <v>8.6063992544553507</v>
      </c>
      <c r="E43" s="21">
        <f t="shared" si="5"/>
        <v>0.34605545856274028</v>
      </c>
      <c r="F43" s="21">
        <f t="shared" si="6"/>
        <v>2.0710206730321298E-2</v>
      </c>
    </row>
    <row r="44" spans="1:6" x14ac:dyDescent="0.2">
      <c r="A44" s="18">
        <v>41363</v>
      </c>
      <c r="B44" s="17">
        <v>1569.18587246845</v>
      </c>
      <c r="C44" s="50">
        <v>24.22</v>
      </c>
      <c r="D44" s="50">
        <v>7.9539999999999997</v>
      </c>
      <c r="E44" s="21">
        <f t="shared" si="5"/>
        <v>0.32840627580511972</v>
      </c>
      <c r="F44" s="21">
        <f t="shared" si="6"/>
        <v>2.0463440712448079E-2</v>
      </c>
    </row>
    <row r="45" spans="1:6" x14ac:dyDescent="0.2">
      <c r="A45" s="18">
        <v>41274</v>
      </c>
      <c r="B45" s="17">
        <v>1426.18797808055</v>
      </c>
      <c r="C45" s="56">
        <v>20.65</v>
      </c>
      <c r="D45" s="62">
        <v>8.9349420680692422</v>
      </c>
      <c r="E45" s="21">
        <f t="shared" si="5"/>
        <v>0.43268484591134349</v>
      </c>
      <c r="F45" s="21">
        <f>SUM(D45:D48)/B45</f>
        <v>2.1908712279374222E-2</v>
      </c>
    </row>
    <row r="46" spans="1:6" x14ac:dyDescent="0.2">
      <c r="A46" s="18">
        <v>41180</v>
      </c>
      <c r="B46" s="17">
        <v>1440.67450263613</v>
      </c>
      <c r="C46" s="149">
        <v>21.21</v>
      </c>
      <c r="D46" s="50">
        <v>7.7709999999999999</v>
      </c>
      <c r="E46" s="21">
        <f t="shared" ref="E46:E51" si="7">D46/C46</f>
        <v>0.36638378123526638</v>
      </c>
      <c r="F46" s="21">
        <f>SUM(D46:D49)/B46</f>
        <v>2.0538296433967825E-2</v>
      </c>
    </row>
    <row r="47" spans="1:6" x14ac:dyDescent="0.2">
      <c r="A47" s="18">
        <v>41089</v>
      </c>
      <c r="B47" s="17">
        <v>1362.1587454406599</v>
      </c>
      <c r="C47" s="50">
        <v>21.62</v>
      </c>
      <c r="D47" s="50">
        <v>7.4509999999999996</v>
      </c>
      <c r="E47" s="21">
        <f t="shared" si="7"/>
        <v>0.34463459759481957</v>
      </c>
      <c r="F47" s="21">
        <f>SUM(D47:D50)/B47</f>
        <v>2.0789794210687808E-2</v>
      </c>
    </row>
    <row r="48" spans="1:6" x14ac:dyDescent="0.2">
      <c r="A48" s="18">
        <v>40999</v>
      </c>
      <c r="B48" s="17">
        <v>1408.46786041941</v>
      </c>
      <c r="C48" s="50">
        <v>23.03</v>
      </c>
      <c r="D48" s="50">
        <v>7.0889999999999995</v>
      </c>
      <c r="E48" s="21">
        <f t="shared" si="7"/>
        <v>0.30781589231437251</v>
      </c>
      <c r="F48" s="21">
        <f>SUM(D48:D51)/B48</f>
        <v>1.9420393442172609E-2</v>
      </c>
    </row>
    <row r="49" spans="1:6" x14ac:dyDescent="0.2">
      <c r="A49" s="18">
        <v>40908</v>
      </c>
      <c r="B49" s="17">
        <v>1257.60480453436</v>
      </c>
      <c r="C49" s="50">
        <v>20.64</v>
      </c>
      <c r="D49" s="50">
        <v>7.2779999999999996</v>
      </c>
      <c r="E49" s="21">
        <f t="shared" si="7"/>
        <v>0.35261627906976739</v>
      </c>
      <c r="F49" s="21">
        <f>SUM(D49:D52)/B49</f>
        <v>2.1012165272208946E-2</v>
      </c>
    </row>
    <row r="50" spans="1:6" x14ac:dyDescent="0.2">
      <c r="A50" s="18">
        <v>40816</v>
      </c>
      <c r="B50" s="17">
        <v>1131.42036008329</v>
      </c>
      <c r="C50" s="50">
        <v>22.63</v>
      </c>
      <c r="D50" s="50">
        <v>6.5010000000000003</v>
      </c>
      <c r="E50" s="21">
        <f t="shared" si="7"/>
        <v>0.28727353071144501</v>
      </c>
      <c r="F50" s="21">
        <f t="shared" ref="F50:F55" si="8">SUM(D50:D53)/B50</f>
        <v>2.2256095867097783E-2</v>
      </c>
    </row>
    <row r="51" spans="1:6" x14ac:dyDescent="0.2">
      <c r="A51" s="19" t="s">
        <v>507</v>
      </c>
      <c r="B51" s="17">
        <v>1320.63904926284</v>
      </c>
      <c r="C51" s="50">
        <v>22.24</v>
      </c>
      <c r="D51" s="50">
        <v>6.4849999999999994</v>
      </c>
      <c r="E51" s="21">
        <f t="shared" si="7"/>
        <v>0.29159172661870503</v>
      </c>
      <c r="F51" s="21">
        <f t="shared" si="8"/>
        <v>1.8429714018819637E-2</v>
      </c>
    </row>
    <row r="52" spans="1:6" x14ac:dyDescent="0.2">
      <c r="A52" s="1" t="s">
        <v>494</v>
      </c>
      <c r="B52" s="17">
        <v>1325.82671751112</v>
      </c>
      <c r="C52" s="50">
        <v>21.44</v>
      </c>
      <c r="D52" s="50">
        <v>6.1609999999999996</v>
      </c>
      <c r="E52" s="21">
        <f t="shared" ref="E52:E60" si="9">D52/C52</f>
        <v>0.28736007462686564</v>
      </c>
      <c r="F52" s="21">
        <f t="shared" si="8"/>
        <v>1.767274689107589E-2</v>
      </c>
    </row>
    <row r="53" spans="1:6" x14ac:dyDescent="0.2">
      <c r="A53" s="3" t="s">
        <v>472</v>
      </c>
      <c r="B53" s="17">
        <v>1257.63598797798</v>
      </c>
      <c r="C53" s="50">
        <v>20.67</v>
      </c>
      <c r="D53" s="50">
        <v>6.0340000000000007</v>
      </c>
      <c r="E53" s="21">
        <f t="shared" si="9"/>
        <v>0.29192065795839384</v>
      </c>
      <c r="F53" s="21">
        <f t="shared" si="8"/>
        <v>1.8072797071069475E-2</v>
      </c>
    </row>
    <row r="54" spans="1:6" x14ac:dyDescent="0.2">
      <c r="A54" s="3" t="s">
        <v>462</v>
      </c>
      <c r="B54" s="47">
        <v>1141.20115690593</v>
      </c>
      <c r="C54" s="84">
        <v>19.52</v>
      </c>
      <c r="D54" s="62">
        <v>5.6589999999999998</v>
      </c>
      <c r="E54" s="21">
        <f t="shared" si="9"/>
        <v>0.28990778688524588</v>
      </c>
      <c r="F54" s="21">
        <f t="shared" si="8"/>
        <v>1.958988550328189E-2</v>
      </c>
    </row>
    <row r="55" spans="1:6" x14ac:dyDescent="0.2">
      <c r="A55" s="19" t="s">
        <v>454</v>
      </c>
      <c r="B55" s="63">
        <v>1030.71008330308</v>
      </c>
      <c r="C55" s="50">
        <v>19.68</v>
      </c>
      <c r="D55" s="62">
        <v>5.577</v>
      </c>
      <c r="E55" s="21">
        <f t="shared" si="9"/>
        <v>0.28338414634146342</v>
      </c>
      <c r="F55" s="21">
        <f t="shared" si="8"/>
        <v>2.1385539306418594E-2</v>
      </c>
    </row>
    <row r="56" spans="1:6" x14ac:dyDescent="0.2">
      <c r="A56" s="19" t="s">
        <v>446</v>
      </c>
      <c r="B56" s="17">
        <v>1169.43119269817</v>
      </c>
      <c r="C56" s="50">
        <v>17.48</v>
      </c>
      <c r="D56" s="62">
        <v>5.4589999999999996</v>
      </c>
      <c r="E56" s="21">
        <f t="shared" si="9"/>
        <v>0.31229977116704805</v>
      </c>
      <c r="F56" s="21">
        <f t="shared" ref="F56:F63" si="10">SUM(D56:D59)/B56</f>
        <v>1.8734142835246336E-2</v>
      </c>
    </row>
    <row r="57" spans="1:6" x14ac:dyDescent="0.2">
      <c r="A57" s="19" t="s">
        <v>432</v>
      </c>
      <c r="B57" s="2">
        <v>1115.10268063072</v>
      </c>
      <c r="C57" s="58">
        <v>15.18</v>
      </c>
      <c r="D57" s="62">
        <v>5.6609999999999996</v>
      </c>
      <c r="E57" s="21">
        <f t="shared" si="9"/>
        <v>0.37292490118577071</v>
      </c>
      <c r="F57" s="21">
        <f t="shared" si="10"/>
        <v>2.0094374616090128E-2</v>
      </c>
    </row>
    <row r="58" spans="1:6" x14ac:dyDescent="0.2">
      <c r="A58" s="19" t="s">
        <v>426</v>
      </c>
      <c r="B58" s="17">
        <v>1057.0785579753399</v>
      </c>
      <c r="C58" s="50">
        <v>14.76</v>
      </c>
      <c r="D58" s="50">
        <v>5.3452909999999996</v>
      </c>
      <c r="E58" s="21">
        <f t="shared" si="9"/>
        <v>0.36214708672086721</v>
      </c>
      <c r="F58" s="21">
        <f t="shared" si="10"/>
        <v>2.260975858386256E-2</v>
      </c>
    </row>
    <row r="59" spans="1:6" x14ac:dyDescent="0.2">
      <c r="A59" s="19" t="s">
        <v>420</v>
      </c>
      <c r="B59" s="17">
        <v>919.32</v>
      </c>
      <c r="C59" s="50">
        <v>13.51</v>
      </c>
      <c r="D59" s="50">
        <v>5.4429999999999996</v>
      </c>
      <c r="E59" s="21">
        <f t="shared" si="9"/>
        <v>0.40288675055514434</v>
      </c>
      <c r="F59" s="21">
        <f t="shared" si="10"/>
        <v>2.7839054953661402E-2</v>
      </c>
    </row>
    <row r="60" spans="1:6" x14ac:dyDescent="0.2">
      <c r="A60" s="1" t="s">
        <v>419</v>
      </c>
      <c r="B60" s="17">
        <v>797.86699999999996</v>
      </c>
      <c r="C60" s="50">
        <v>7.52</v>
      </c>
      <c r="D60" s="50">
        <v>5.9579999999999993</v>
      </c>
      <c r="E60" s="21">
        <f t="shared" si="9"/>
        <v>0.79228723404255319</v>
      </c>
      <c r="F60" s="21">
        <f t="shared" si="10"/>
        <v>3.4157321959674983E-2</v>
      </c>
    </row>
    <row r="61" spans="1:6" x14ac:dyDescent="0.2">
      <c r="A61" s="18">
        <v>39813</v>
      </c>
      <c r="B61" s="17">
        <v>903.25</v>
      </c>
      <c r="C61" s="50">
        <v>-23.25</v>
      </c>
      <c r="D61" s="50">
        <v>7.1539999999999999</v>
      </c>
      <c r="E61" s="21">
        <f t="shared" ref="E61:E66" si="11">D61/C61</f>
        <v>-0.30769892473118277</v>
      </c>
      <c r="F61" s="21">
        <f t="shared" si="10"/>
        <v>3.1427622474398009E-2</v>
      </c>
    </row>
    <row r="62" spans="1:6" x14ac:dyDescent="0.2">
      <c r="A62" s="19" t="s">
        <v>391</v>
      </c>
      <c r="B62" s="17">
        <v>1166.361418</v>
      </c>
      <c r="C62" s="50">
        <v>9.73</v>
      </c>
      <c r="D62" s="50">
        <v>7.0380000000000003</v>
      </c>
      <c r="E62" s="21">
        <f t="shared" si="11"/>
        <v>0.72332990750256931</v>
      </c>
      <c r="F62" s="21">
        <f t="shared" si="10"/>
        <v>2.473847261638416E-2</v>
      </c>
    </row>
    <row r="63" spans="1:6" x14ac:dyDescent="0.2">
      <c r="A63" s="19" t="s">
        <v>382</v>
      </c>
      <c r="B63" s="17">
        <v>1280.001</v>
      </c>
      <c r="C63" s="50">
        <v>12.86</v>
      </c>
      <c r="D63" s="50">
        <v>7.1029999999999998</v>
      </c>
      <c r="E63" s="21">
        <f t="shared" si="11"/>
        <v>0.55233281493001551</v>
      </c>
      <c r="F63" s="21">
        <f t="shared" si="10"/>
        <v>2.2431232475599631E-2</v>
      </c>
    </row>
    <row r="64" spans="1:6" x14ac:dyDescent="0.2">
      <c r="A64" s="19" t="s">
        <v>381</v>
      </c>
      <c r="B64" s="45">
        <v>1322.703</v>
      </c>
      <c r="C64" s="50">
        <v>15.54</v>
      </c>
      <c r="D64" s="50">
        <v>7.0919999999999996</v>
      </c>
      <c r="E64" s="21">
        <f t="shared" si="11"/>
        <v>0.45637065637065638</v>
      </c>
      <c r="F64" s="21">
        <f t="shared" ref="F64:F69" si="12">SUM(D64:D67)/B64</f>
        <v>2.1396337651007069E-2</v>
      </c>
    </row>
    <row r="65" spans="1:7" x14ac:dyDescent="0.2">
      <c r="A65" s="19" t="s">
        <v>366</v>
      </c>
      <c r="B65" s="17">
        <v>1468.3552</v>
      </c>
      <c r="C65" s="50">
        <v>7.82</v>
      </c>
      <c r="D65" s="50">
        <v>7.6210000000000004</v>
      </c>
      <c r="E65" s="21">
        <f t="shared" si="11"/>
        <v>0.9745524296675192</v>
      </c>
      <c r="F65" s="21">
        <f t="shared" si="12"/>
        <v>1.8885757342637532E-2</v>
      </c>
      <c r="G65" s="17"/>
    </row>
    <row r="66" spans="1:7" x14ac:dyDescent="0.2">
      <c r="A66" s="19" t="s">
        <v>367</v>
      </c>
      <c r="B66" s="29">
        <v>1526.7470000000001</v>
      </c>
      <c r="C66" s="50">
        <v>15.15</v>
      </c>
      <c r="D66" s="51">
        <v>6.8959999999999999</v>
      </c>
      <c r="E66" s="21">
        <f t="shared" si="11"/>
        <v>0.45518151815181518</v>
      </c>
      <c r="F66" s="21">
        <f t="shared" si="12"/>
        <v>1.766762927976934E-2</v>
      </c>
      <c r="G66" s="17"/>
    </row>
    <row r="67" spans="1:7" x14ac:dyDescent="0.2">
      <c r="A67" s="19" t="s">
        <v>365</v>
      </c>
      <c r="B67" s="17">
        <v>1503.3486</v>
      </c>
      <c r="C67" s="50">
        <v>21.88</v>
      </c>
      <c r="D67" s="50">
        <v>6.6920000000000002</v>
      </c>
      <c r="E67" s="21">
        <f t="shared" ref="E67:E73" si="13">D67/C67</f>
        <v>0.30585009140767827</v>
      </c>
      <c r="F67" s="21">
        <f t="shared" si="12"/>
        <v>1.7405144754849274E-2</v>
      </c>
      <c r="G67" s="2"/>
    </row>
    <row r="68" spans="1:7" x14ac:dyDescent="0.2">
      <c r="A68" s="19" t="s">
        <v>349</v>
      </c>
      <c r="B68" s="17">
        <v>1420.86</v>
      </c>
      <c r="C68" s="50">
        <v>21.33</v>
      </c>
      <c r="D68" s="50">
        <v>6.5220000000000002</v>
      </c>
      <c r="E68" s="21">
        <f t="shared" si="13"/>
        <v>0.30576652601969062</v>
      </c>
      <c r="F68" s="21">
        <f t="shared" si="12"/>
        <v>1.7940543051391412E-2</v>
      </c>
      <c r="G68" s="2"/>
    </row>
    <row r="69" spans="1:7" x14ac:dyDescent="0.2">
      <c r="A69" s="19" t="s">
        <v>334</v>
      </c>
      <c r="B69" s="17">
        <v>1418.3</v>
      </c>
      <c r="C69" s="50">
        <v>20.239999999999998</v>
      </c>
      <c r="D69" s="50">
        <v>6.8639999999999999</v>
      </c>
      <c r="E69" s="21">
        <f t="shared" si="13"/>
        <v>0.33913043478260874</v>
      </c>
      <c r="F69" s="21">
        <f t="shared" si="12"/>
        <v>1.7542832969047451E-2</v>
      </c>
    </row>
    <row r="70" spans="1:7" x14ac:dyDescent="0.2">
      <c r="A70" s="96" t="s">
        <v>1534</v>
      </c>
      <c r="B70" s="17">
        <v>1335.847</v>
      </c>
      <c r="C70" s="50">
        <v>21.47</v>
      </c>
      <c r="D70" s="50">
        <v>6.0880000000000001</v>
      </c>
      <c r="E70" s="21">
        <f t="shared" si="13"/>
        <v>0.28355845365626459</v>
      </c>
      <c r="F70" s="21">
        <f t="shared" ref="F70:F77" si="14">SUM(D70:D73)/B70</f>
        <v>1.8037993872052713E-2</v>
      </c>
    </row>
    <row r="71" spans="1:7" x14ac:dyDescent="0.2">
      <c r="A71" s="19" t="s">
        <v>320</v>
      </c>
      <c r="B71" s="36">
        <v>1270.2</v>
      </c>
      <c r="C71" s="50">
        <v>20.11</v>
      </c>
      <c r="D71" s="50">
        <v>6.0170000000000003</v>
      </c>
      <c r="E71" s="21">
        <f t="shared" si="13"/>
        <v>0.29920437593237198</v>
      </c>
      <c r="F71" s="21">
        <f t="shared" si="14"/>
        <v>1.845378680522752E-2</v>
      </c>
    </row>
    <row r="72" spans="1:7" x14ac:dyDescent="0.2">
      <c r="A72" s="19" t="s">
        <v>319</v>
      </c>
      <c r="B72" s="17">
        <v>1294.83</v>
      </c>
      <c r="C72" s="50">
        <v>19.690000000000001</v>
      </c>
      <c r="D72" s="50">
        <v>5.9119999999999999</v>
      </c>
      <c r="E72" s="21">
        <f t="shared" si="13"/>
        <v>0.30025393600812594</v>
      </c>
      <c r="F72" s="21">
        <f t="shared" si="14"/>
        <v>1.7598449217271769E-2</v>
      </c>
    </row>
    <row r="73" spans="1:7" x14ac:dyDescent="0.2">
      <c r="A73" s="19" t="s">
        <v>304</v>
      </c>
      <c r="B73" s="17">
        <v>1248.29</v>
      </c>
      <c r="C73" s="50">
        <v>17.3</v>
      </c>
      <c r="D73" s="50">
        <v>6.0789999999999997</v>
      </c>
      <c r="E73" s="21">
        <f t="shared" si="13"/>
        <v>0.3513872832369942</v>
      </c>
      <c r="F73" s="21">
        <f t="shared" si="14"/>
        <v>1.7800350880003844E-2</v>
      </c>
    </row>
    <row r="74" spans="1:7" x14ac:dyDescent="0.2">
      <c r="A74" s="19" t="s">
        <v>305</v>
      </c>
      <c r="B74" s="17">
        <v>1227.5</v>
      </c>
      <c r="C74" s="50">
        <v>17.39</v>
      </c>
      <c r="D74" s="50">
        <v>5.4320000000000004</v>
      </c>
      <c r="E74" s="21">
        <f t="shared" ref="E74:E86" si="15">D74/C74</f>
        <v>0.3123634272570443</v>
      </c>
      <c r="F74" s="21">
        <f t="shared" si="14"/>
        <v>1.7494908350305496E-2</v>
      </c>
    </row>
    <row r="75" spans="1:7" x14ac:dyDescent="0.2">
      <c r="A75" s="19" t="s">
        <v>295</v>
      </c>
      <c r="B75" s="17">
        <v>1191.33</v>
      </c>
      <c r="C75" s="50">
        <v>18.29</v>
      </c>
      <c r="D75" s="50">
        <v>5.3639999999999999</v>
      </c>
      <c r="E75" s="21">
        <f t="shared" si="15"/>
        <v>0.29327501366867142</v>
      </c>
      <c r="F75" s="21">
        <f t="shared" si="14"/>
        <v>1.7564402810304448E-2</v>
      </c>
    </row>
    <row r="76" spans="1:7" x14ac:dyDescent="0.2">
      <c r="A76" s="19" t="s">
        <v>288</v>
      </c>
      <c r="B76" s="17">
        <v>1180.5899999999999</v>
      </c>
      <c r="C76" s="50">
        <v>16.95</v>
      </c>
      <c r="D76" s="50">
        <v>5.3449999999999998</v>
      </c>
      <c r="E76" s="21">
        <f t="shared" si="15"/>
        <v>0.3153392330383481</v>
      </c>
      <c r="F76" s="21">
        <f t="shared" si="14"/>
        <v>1.7131264876036556E-2</v>
      </c>
    </row>
    <row r="77" spans="1:7" x14ac:dyDescent="0.2">
      <c r="A77" s="19" t="s">
        <v>241</v>
      </c>
      <c r="B77" s="17">
        <v>1211.92</v>
      </c>
      <c r="C77" s="51">
        <v>13.94</v>
      </c>
      <c r="D77" s="50">
        <v>5.3339999999999996</v>
      </c>
      <c r="E77" s="21">
        <f t="shared" si="15"/>
        <v>0.38263988522238163</v>
      </c>
      <c r="F77" s="21">
        <f t="shared" si="14"/>
        <v>1.6040662750016501E-2</v>
      </c>
    </row>
    <row r="78" spans="1:7" x14ac:dyDescent="0.2">
      <c r="A78" s="19" t="s">
        <v>238</v>
      </c>
      <c r="B78" s="17">
        <v>1114.56</v>
      </c>
      <c r="C78" s="50">
        <v>14.18</v>
      </c>
      <c r="D78" s="50">
        <v>4.8819999999999997</v>
      </c>
      <c r="E78" s="21">
        <f t="shared" si="15"/>
        <v>0.34428772919605077</v>
      </c>
      <c r="F78" s="21">
        <f t="shared" ref="F78:F83" si="16">SUM(D78:D81)/B78</f>
        <v>1.7191537467700257E-2</v>
      </c>
    </row>
    <row r="79" spans="1:7" x14ac:dyDescent="0.2">
      <c r="A79" s="19" t="s">
        <v>237</v>
      </c>
      <c r="B79" s="17">
        <v>1140.8399999999999</v>
      </c>
      <c r="C79" s="50">
        <v>15.2</v>
      </c>
      <c r="D79" s="50">
        <v>4.6639999999999997</v>
      </c>
      <c r="E79" s="21">
        <f t="shared" si="15"/>
        <v>0.30684210526315792</v>
      </c>
      <c r="F79" s="21">
        <f t="shared" si="16"/>
        <v>1.6304652712036745E-2</v>
      </c>
    </row>
    <row r="80" spans="1:7" x14ac:dyDescent="0.2">
      <c r="A80" s="19" t="s">
        <v>220</v>
      </c>
      <c r="B80" s="17">
        <v>1126.21</v>
      </c>
      <c r="C80" s="51">
        <v>15.18</v>
      </c>
      <c r="D80" s="50">
        <v>4.5599999999999996</v>
      </c>
      <c r="E80" s="21">
        <f t="shared" si="15"/>
        <v>0.30039525691699603</v>
      </c>
      <c r="F80" s="21">
        <f t="shared" si="16"/>
        <v>1.6003232079274732E-2</v>
      </c>
    </row>
    <row r="81" spans="1:6" x14ac:dyDescent="0.2">
      <c r="A81" s="19" t="s">
        <v>219</v>
      </c>
      <c r="B81" s="17">
        <v>1111.92</v>
      </c>
      <c r="C81" s="50">
        <v>13.16</v>
      </c>
      <c r="D81" s="50">
        <v>5.0549999999999997</v>
      </c>
      <c r="E81" s="21">
        <f t="shared" si="15"/>
        <v>0.38411854103343462</v>
      </c>
      <c r="F81" s="21">
        <f t="shared" si="16"/>
        <v>1.5635117634362181E-2</v>
      </c>
    </row>
    <row r="82" spans="1:6" x14ac:dyDescent="0.2">
      <c r="A82" s="19" t="s">
        <v>211</v>
      </c>
      <c r="B82" s="17">
        <v>995.97</v>
      </c>
      <c r="C82" s="50">
        <v>12.56</v>
      </c>
      <c r="D82" s="50">
        <v>4.3220000000000001</v>
      </c>
      <c r="E82" s="21">
        <f t="shared" si="15"/>
        <v>0.34410828025477708</v>
      </c>
      <c r="F82" s="21">
        <f t="shared" si="16"/>
        <v>1.6653112041527356E-2</v>
      </c>
    </row>
    <row r="83" spans="1:6" x14ac:dyDescent="0.2">
      <c r="A83" s="19" t="s">
        <v>177</v>
      </c>
      <c r="B83" s="17">
        <v>974.5</v>
      </c>
      <c r="C83" s="50">
        <v>11.22</v>
      </c>
      <c r="D83" s="50">
        <v>4.0860000000000003</v>
      </c>
      <c r="E83" s="21">
        <f t="shared" si="15"/>
        <v>0.36417112299465243</v>
      </c>
      <c r="F83" s="21">
        <f t="shared" si="16"/>
        <v>1.6587993842996408E-2</v>
      </c>
    </row>
    <row r="84" spans="1:6" x14ac:dyDescent="0.2">
      <c r="A84" s="19" t="s">
        <v>179</v>
      </c>
      <c r="B84" s="17">
        <v>848.18</v>
      </c>
      <c r="C84" s="50">
        <v>11.92</v>
      </c>
      <c r="D84" s="50">
        <v>3.9220000000000002</v>
      </c>
      <c r="E84" s="21">
        <f t="shared" si="15"/>
        <v>0.32902684563758389</v>
      </c>
      <c r="F84" s="21">
        <v>1.9099999999999999E-2</v>
      </c>
    </row>
    <row r="85" spans="1:6" x14ac:dyDescent="0.2">
      <c r="A85" s="18">
        <v>37621</v>
      </c>
      <c r="B85" s="17">
        <v>879.82</v>
      </c>
      <c r="C85" s="50">
        <v>3</v>
      </c>
      <c r="D85" s="50">
        <v>4.2560000000000002</v>
      </c>
      <c r="E85" s="21">
        <f t="shared" si="15"/>
        <v>1.4186666666666667</v>
      </c>
      <c r="F85" s="21">
        <v>1.8273055852333433E-2</v>
      </c>
    </row>
    <row r="86" spans="1:6" x14ac:dyDescent="0.2">
      <c r="A86" s="3" t="s">
        <v>2</v>
      </c>
      <c r="B86" s="17">
        <v>815.28</v>
      </c>
      <c r="C86" s="50">
        <v>8.5299999999999994</v>
      </c>
      <c r="D86" s="50">
        <v>3.9009999999999998</v>
      </c>
      <c r="E86" s="21">
        <f t="shared" si="15"/>
        <v>0.45732708089097307</v>
      </c>
      <c r="F86" s="21">
        <v>1.9381071533706211E-2</v>
      </c>
    </row>
    <row r="87" spans="1:6" x14ac:dyDescent="0.2">
      <c r="A87" s="3" t="s">
        <v>3</v>
      </c>
      <c r="B87" s="22">
        <v>989.81</v>
      </c>
      <c r="C87" s="50">
        <v>6.87</v>
      </c>
      <c r="D87" s="50">
        <v>4.1500000000000004</v>
      </c>
      <c r="E87" s="21">
        <v>0.60407569141193596</v>
      </c>
      <c r="F87" s="21">
        <v>1.6205130277528009E-2</v>
      </c>
    </row>
    <row r="88" spans="1:6" x14ac:dyDescent="0.2">
      <c r="A88" s="1" t="s">
        <v>4</v>
      </c>
      <c r="B88" s="17">
        <v>1147.3900000000001</v>
      </c>
      <c r="C88" s="50">
        <v>9.19</v>
      </c>
      <c r="D88" s="50">
        <v>3.77</v>
      </c>
      <c r="E88" s="21">
        <v>0.41022850924918391</v>
      </c>
      <c r="F88" s="21">
        <v>1.3709375190650084E-2</v>
      </c>
    </row>
    <row r="89" spans="1:6" x14ac:dyDescent="0.2">
      <c r="A89" s="1" t="s">
        <v>5</v>
      </c>
      <c r="B89" s="17">
        <v>1148.08</v>
      </c>
      <c r="C89" s="50">
        <v>5.45</v>
      </c>
      <c r="D89" s="50">
        <v>3.98</v>
      </c>
      <c r="E89" s="21">
        <v>0.73027522935779809</v>
      </c>
      <c r="F89" s="21">
        <v>1.3709846003762804E-2</v>
      </c>
    </row>
    <row r="90" spans="1:6" x14ac:dyDescent="0.2">
      <c r="A90" s="1" t="s">
        <v>6</v>
      </c>
      <c r="B90" s="17">
        <v>1040.94</v>
      </c>
      <c r="C90" s="50">
        <v>5.23</v>
      </c>
      <c r="D90" s="50">
        <v>4.1399999999999997</v>
      </c>
      <c r="E90" s="21">
        <v>0.79158699808795396</v>
      </c>
      <c r="F90" s="21">
        <v>1.5120948373585413E-2</v>
      </c>
    </row>
    <row r="91" spans="1:6" x14ac:dyDescent="0.2">
      <c r="A91" s="1" t="s">
        <v>7</v>
      </c>
      <c r="B91" s="17">
        <v>1224.3800000000001</v>
      </c>
      <c r="C91" s="50">
        <v>4.83</v>
      </c>
      <c r="D91" s="50">
        <v>3.84</v>
      </c>
      <c r="E91" s="21">
        <v>0.79503105590062106</v>
      </c>
      <c r="F91" s="21">
        <v>1.2814649046864534E-2</v>
      </c>
    </row>
    <row r="92" spans="1:6" x14ac:dyDescent="0.2">
      <c r="A92" s="1" t="s">
        <v>8</v>
      </c>
      <c r="B92" s="17">
        <v>1160.33</v>
      </c>
      <c r="C92" s="50">
        <v>9.18</v>
      </c>
      <c r="D92" s="50">
        <v>3.78</v>
      </c>
      <c r="E92" s="21">
        <v>0.41176470588235292</v>
      </c>
      <c r="F92" s="21">
        <v>1.3763325950376186E-2</v>
      </c>
    </row>
    <row r="93" spans="1:6" x14ac:dyDescent="0.2">
      <c r="A93" s="1" t="s">
        <v>9</v>
      </c>
      <c r="B93" s="17">
        <v>1320.28</v>
      </c>
      <c r="C93" s="50">
        <v>9.07</v>
      </c>
      <c r="D93" s="50">
        <v>3.98</v>
      </c>
      <c r="E93" s="21">
        <v>0.43880926130099229</v>
      </c>
      <c r="F93" s="21">
        <v>1.2323143575605178E-2</v>
      </c>
    </row>
    <row r="94" spans="1:6" x14ac:dyDescent="0.2">
      <c r="A94" s="1" t="s">
        <v>10</v>
      </c>
      <c r="B94" s="17">
        <v>1436.51</v>
      </c>
      <c r="C94" s="50">
        <v>13.71</v>
      </c>
      <c r="D94" s="50">
        <v>4.09</v>
      </c>
      <c r="E94" s="21">
        <v>0.29832239241429609</v>
      </c>
      <c r="F94" s="21">
        <v>1.137479029035649E-2</v>
      </c>
    </row>
    <row r="95" spans="1:6" x14ac:dyDescent="0.2">
      <c r="A95" s="1" t="s">
        <v>11</v>
      </c>
      <c r="B95" s="17">
        <v>1454.6</v>
      </c>
      <c r="C95" s="50">
        <v>13.48</v>
      </c>
      <c r="D95" s="50">
        <v>4.12</v>
      </c>
      <c r="E95" s="21">
        <v>0.3056379821958457</v>
      </c>
      <c r="F95" s="21">
        <v>1.1480819469269902E-2</v>
      </c>
    </row>
    <row r="96" spans="1:6" x14ac:dyDescent="0.2">
      <c r="A96" s="1" t="s">
        <v>12</v>
      </c>
      <c r="B96" s="17">
        <v>1498.58</v>
      </c>
      <c r="C96" s="50">
        <v>13.74</v>
      </c>
      <c r="D96" s="50">
        <v>4.08</v>
      </c>
      <c r="E96" s="21">
        <v>0.29694323144104806</v>
      </c>
      <c r="F96" s="21">
        <v>1.1183920778336826E-2</v>
      </c>
    </row>
    <row r="97" spans="1:6" x14ac:dyDescent="0.2">
      <c r="A97" s="1" t="s">
        <v>13</v>
      </c>
      <c r="B97" s="17">
        <v>1469.25</v>
      </c>
      <c r="C97" s="50">
        <v>12.77</v>
      </c>
      <c r="D97" s="50">
        <v>4.05</v>
      </c>
      <c r="E97" s="21">
        <v>0.31714956930305405</v>
      </c>
      <c r="F97" s="21">
        <v>1.1359537178832736E-2</v>
      </c>
    </row>
    <row r="98" spans="1:6" x14ac:dyDescent="0.2">
      <c r="A98" s="1" t="s">
        <v>14</v>
      </c>
      <c r="B98" s="17">
        <v>1282.71</v>
      </c>
      <c r="C98" s="50">
        <v>11.93</v>
      </c>
      <c r="D98" s="50">
        <v>4.45</v>
      </c>
      <c r="E98" s="21">
        <v>0.3730092204526404</v>
      </c>
      <c r="F98" s="21">
        <v>1.2972534711665146E-2</v>
      </c>
    </row>
    <row r="99" spans="1:6" x14ac:dyDescent="0.2">
      <c r="A99" s="1" t="s">
        <v>15</v>
      </c>
      <c r="B99" s="17">
        <v>1372.71</v>
      </c>
      <c r="C99" s="50">
        <v>12.51</v>
      </c>
      <c r="D99" s="50">
        <v>4.18</v>
      </c>
      <c r="E99" s="21">
        <v>0.33413269384492406</v>
      </c>
      <c r="F99" s="21">
        <v>1.1983594495559876E-2</v>
      </c>
    </row>
    <row r="100" spans="1:6" x14ac:dyDescent="0.2">
      <c r="A100" s="1" t="s">
        <v>16</v>
      </c>
      <c r="B100" s="17">
        <v>1286.3699999999999</v>
      </c>
      <c r="C100" s="50">
        <v>10.96</v>
      </c>
      <c r="D100" s="50">
        <v>4.01</v>
      </c>
      <c r="E100" s="21">
        <v>0.36587591240875905</v>
      </c>
      <c r="F100" s="21">
        <v>1.2787922603916448E-2</v>
      </c>
    </row>
    <row r="101" spans="1:6" x14ac:dyDescent="0.2">
      <c r="A101" s="1" t="s">
        <v>17</v>
      </c>
      <c r="B101" s="17">
        <v>1229.23</v>
      </c>
      <c r="C101" s="50">
        <v>8.56</v>
      </c>
      <c r="D101" s="50">
        <v>4</v>
      </c>
      <c r="E101" s="21">
        <v>0.46728971962616822</v>
      </c>
      <c r="F101" s="21">
        <v>1.3178981964319126E-2</v>
      </c>
    </row>
    <row r="102" spans="1:6" x14ac:dyDescent="0.2">
      <c r="A102" s="1" t="s">
        <v>18</v>
      </c>
      <c r="B102" s="17">
        <v>1017.01</v>
      </c>
      <c r="C102" s="50">
        <v>8.99</v>
      </c>
      <c r="D102" s="50">
        <v>4.26</v>
      </c>
      <c r="E102" s="21">
        <v>0.47385984427141264</v>
      </c>
      <c r="F102" s="21">
        <v>1.587988318698931E-2</v>
      </c>
    </row>
    <row r="103" spans="1:6" x14ac:dyDescent="0.2">
      <c r="A103" s="1" t="s">
        <v>19</v>
      </c>
      <c r="B103" s="17">
        <v>1133.8399999999999</v>
      </c>
      <c r="C103" s="50">
        <v>9.8699999999999992</v>
      </c>
      <c r="D103" s="50">
        <v>4.18</v>
      </c>
      <c r="E103" s="21">
        <v>0.42350557244174264</v>
      </c>
      <c r="F103" s="21">
        <v>1.4067240527764058E-2</v>
      </c>
    </row>
    <row r="104" spans="1:6" x14ac:dyDescent="0.2">
      <c r="A104" s="1" t="s">
        <v>20</v>
      </c>
      <c r="B104" s="17">
        <v>1101.75</v>
      </c>
      <c r="C104" s="50">
        <v>10.29</v>
      </c>
      <c r="D104" s="50">
        <v>3.76</v>
      </c>
      <c r="E104" s="21">
        <v>0.36540330417881439</v>
      </c>
      <c r="F104" s="21">
        <v>1.4195597912412072E-2</v>
      </c>
    </row>
    <row r="105" spans="1:6" x14ac:dyDescent="0.2">
      <c r="A105" s="1" t="s">
        <v>21</v>
      </c>
      <c r="B105" s="17">
        <v>970.43</v>
      </c>
      <c r="C105" s="50">
        <v>8.94</v>
      </c>
      <c r="D105" s="50">
        <v>3.95</v>
      </c>
      <c r="E105" s="21">
        <v>0.44183445190156606</v>
      </c>
      <c r="F105" s="21">
        <v>1.5961996228476036E-2</v>
      </c>
    </row>
    <row r="106" spans="1:6" x14ac:dyDescent="0.2">
      <c r="A106" s="1" t="s">
        <v>22</v>
      </c>
      <c r="B106" s="17">
        <v>947.28</v>
      </c>
      <c r="C106" s="50">
        <v>9.8699999999999992</v>
      </c>
      <c r="D106" s="50">
        <v>4.0599999999999996</v>
      </c>
      <c r="E106" s="21">
        <v>0.41134751773049644</v>
      </c>
      <c r="F106" s="21">
        <v>1.6183177096529007E-2</v>
      </c>
    </row>
    <row r="107" spans="1:6" x14ac:dyDescent="0.2">
      <c r="A107" s="1" t="s">
        <v>23</v>
      </c>
      <c r="B107" s="17">
        <v>885.14</v>
      </c>
      <c r="C107" s="50">
        <v>10.44</v>
      </c>
      <c r="D107" s="50">
        <v>3.87</v>
      </c>
      <c r="E107" s="21">
        <v>0.37068965517241381</v>
      </c>
      <c r="F107" s="21">
        <v>1.7127234109858329E-2</v>
      </c>
    </row>
    <row r="108" spans="1:6" x14ac:dyDescent="0.2">
      <c r="A108" s="1" t="s">
        <v>24</v>
      </c>
      <c r="B108" s="17">
        <v>757.12</v>
      </c>
      <c r="C108" s="50">
        <v>10.47</v>
      </c>
      <c r="D108" s="50">
        <v>3.61</v>
      </c>
      <c r="E108" s="21">
        <v>0.34479465138490922</v>
      </c>
      <c r="F108" s="21">
        <v>1.9891166525781909E-2</v>
      </c>
    </row>
    <row r="109" spans="1:6" x14ac:dyDescent="0.2">
      <c r="A109" s="1" t="s">
        <v>25</v>
      </c>
      <c r="B109" s="17">
        <v>740.74</v>
      </c>
      <c r="C109" s="50">
        <v>9.86</v>
      </c>
      <c r="D109" s="50">
        <v>3.79</v>
      </c>
      <c r="E109" s="21">
        <v>0.38438133874239355</v>
      </c>
      <c r="F109" s="21">
        <v>2.0115020115020112E-2</v>
      </c>
    </row>
    <row r="110" spans="1:6" x14ac:dyDescent="0.2">
      <c r="A110" s="1" t="s">
        <v>26</v>
      </c>
      <c r="B110" s="17">
        <v>687.33</v>
      </c>
      <c r="C110" s="50">
        <v>9.7799999999999994</v>
      </c>
      <c r="D110" s="50">
        <v>3.89</v>
      </c>
      <c r="E110" s="21">
        <v>0.39775051124744382</v>
      </c>
      <c r="F110" s="21">
        <v>2.132891042148604E-2</v>
      </c>
    </row>
    <row r="111" spans="1:6" x14ac:dyDescent="0.2">
      <c r="A111" s="1" t="s">
        <v>27</v>
      </c>
      <c r="B111" s="17">
        <v>670.63</v>
      </c>
      <c r="C111" s="50">
        <v>10.130000000000001</v>
      </c>
      <c r="D111" s="50">
        <v>3.77</v>
      </c>
      <c r="E111" s="21">
        <v>0.37216189536031585</v>
      </c>
      <c r="F111" s="21">
        <v>2.1278499321533483E-2</v>
      </c>
    </row>
    <row r="112" spans="1:6" x14ac:dyDescent="0.2">
      <c r="A112" s="1" t="s">
        <v>28</v>
      </c>
      <c r="B112" s="17">
        <v>645.5</v>
      </c>
      <c r="C112" s="50">
        <v>8.9600000000000009</v>
      </c>
      <c r="D112" s="50">
        <v>3.45</v>
      </c>
      <c r="E112" s="21">
        <v>0.38504464285714285</v>
      </c>
      <c r="F112" s="21">
        <v>2.1843532145623547E-2</v>
      </c>
    </row>
    <row r="113" spans="1:6" x14ac:dyDescent="0.2">
      <c r="A113" s="1" t="s">
        <v>29</v>
      </c>
      <c r="B113" s="17">
        <v>615.92999999999995</v>
      </c>
      <c r="C113" s="50">
        <v>7.13</v>
      </c>
      <c r="D113" s="50">
        <v>3.55</v>
      </c>
      <c r="E113" s="21">
        <v>0.49789621318373067</v>
      </c>
      <c r="F113" s="21">
        <v>2.2388907830435279E-2</v>
      </c>
    </row>
    <row r="114" spans="1:6" x14ac:dyDescent="0.2">
      <c r="A114" s="1" t="s">
        <v>30</v>
      </c>
      <c r="B114" s="17">
        <v>584.41</v>
      </c>
      <c r="C114" s="50">
        <v>8.69</v>
      </c>
      <c r="D114" s="50">
        <v>3.5</v>
      </c>
      <c r="E114" s="21">
        <v>0.40276179516685851</v>
      </c>
      <c r="F114" s="21">
        <v>2.3237110932393355E-2</v>
      </c>
    </row>
    <row r="115" spans="1:6" x14ac:dyDescent="0.2">
      <c r="A115" s="1" t="s">
        <v>31</v>
      </c>
      <c r="B115" s="17">
        <v>544.75</v>
      </c>
      <c r="C115" s="50">
        <v>9.26</v>
      </c>
      <c r="D115" s="50">
        <v>3.6</v>
      </c>
      <c r="E115" s="21">
        <v>0.38876889848812096</v>
      </c>
      <c r="F115" s="21">
        <v>2.4543368517668657E-2</v>
      </c>
    </row>
    <row r="116" spans="1:6" x14ac:dyDescent="0.2">
      <c r="A116" s="1" t="s">
        <v>32</v>
      </c>
      <c r="B116" s="17">
        <v>500.71</v>
      </c>
      <c r="C116" s="50">
        <v>8.8800000000000008</v>
      </c>
      <c r="D116" s="50">
        <v>3.14</v>
      </c>
      <c r="E116" s="21">
        <v>0.3536036036036036</v>
      </c>
      <c r="F116" s="21">
        <v>2.6322621876934755E-2</v>
      </c>
    </row>
    <row r="117" spans="1:6" x14ac:dyDescent="0.2">
      <c r="A117" s="1" t="s">
        <v>33</v>
      </c>
      <c r="B117" s="17">
        <v>459.27</v>
      </c>
      <c r="C117" s="50">
        <v>8.35</v>
      </c>
      <c r="D117" s="50">
        <v>3.34</v>
      </c>
      <c r="E117" s="21">
        <v>0.4</v>
      </c>
      <c r="F117" s="21">
        <v>2.8697715940514294E-2</v>
      </c>
    </row>
    <row r="118" spans="1:6" x14ac:dyDescent="0.2">
      <c r="A118" s="1" t="s">
        <v>34</v>
      </c>
      <c r="B118" s="17">
        <v>462.71</v>
      </c>
      <c r="C118" s="50">
        <v>7.94</v>
      </c>
      <c r="D118" s="50">
        <v>3.29</v>
      </c>
      <c r="E118" s="21">
        <v>0.41435768261964734</v>
      </c>
      <c r="F118" s="21">
        <v>2.7944068639104407E-2</v>
      </c>
    </row>
    <row r="119" spans="1:6" x14ac:dyDescent="0.2">
      <c r="A119" s="1" t="s">
        <v>35</v>
      </c>
      <c r="B119" s="17">
        <v>444.27</v>
      </c>
      <c r="C119" s="50">
        <v>7.38</v>
      </c>
      <c r="D119" s="50">
        <v>3.41</v>
      </c>
      <c r="E119" s="21">
        <v>0.46205962059620598</v>
      </c>
      <c r="F119" s="21">
        <v>2.8901343777432642E-2</v>
      </c>
    </row>
    <row r="120" spans="1:6" x14ac:dyDescent="0.2">
      <c r="A120" s="1" t="s">
        <v>36</v>
      </c>
      <c r="B120" s="17">
        <v>445.77</v>
      </c>
      <c r="C120" s="50">
        <v>6.93</v>
      </c>
      <c r="D120" s="50">
        <v>3.14</v>
      </c>
      <c r="E120" s="21">
        <v>0.45310245310245312</v>
      </c>
      <c r="F120" s="21">
        <v>2.8512461583327726E-2</v>
      </c>
    </row>
    <row r="121" spans="1:6" x14ac:dyDescent="0.2">
      <c r="A121" s="1" t="s">
        <v>37</v>
      </c>
      <c r="B121" s="17">
        <v>466.45</v>
      </c>
      <c r="C121" s="50">
        <v>5.08</v>
      </c>
      <c r="D121" s="50">
        <v>3.09</v>
      </c>
      <c r="E121" s="21">
        <v>0.60826771653543299</v>
      </c>
      <c r="F121" s="21">
        <v>2.6969664487083291E-2</v>
      </c>
    </row>
    <row r="122" spans="1:6" x14ac:dyDescent="0.2">
      <c r="A122" s="1" t="s">
        <v>38</v>
      </c>
      <c r="B122" s="17">
        <v>458.93</v>
      </c>
      <c r="C122" s="50">
        <v>5.81</v>
      </c>
      <c r="D122" s="50">
        <v>3.2</v>
      </c>
      <c r="E122" s="21">
        <v>0.5507745266781412</v>
      </c>
      <c r="F122" s="21">
        <v>2.728084893120955E-2</v>
      </c>
    </row>
    <row r="123" spans="1:6" x14ac:dyDescent="0.2">
      <c r="A123" s="1" t="s">
        <v>39</v>
      </c>
      <c r="B123" s="17">
        <v>450.53</v>
      </c>
      <c r="C123" s="50">
        <v>4.8899999999999997</v>
      </c>
      <c r="D123" s="50">
        <v>3.28</v>
      </c>
      <c r="E123" s="21">
        <v>0.67075664621676889</v>
      </c>
      <c r="F123" s="21">
        <v>2.7789492375646461E-2</v>
      </c>
    </row>
    <row r="124" spans="1:6" x14ac:dyDescent="0.2">
      <c r="A124" s="1" t="s">
        <v>40</v>
      </c>
      <c r="B124" s="17">
        <v>451.67</v>
      </c>
      <c r="C124" s="50">
        <v>6.11</v>
      </c>
      <c r="D124" s="50">
        <v>3.01</v>
      </c>
      <c r="E124" s="21">
        <v>0.49263502454991809</v>
      </c>
      <c r="F124" s="21">
        <v>2.7630792392676067E-2</v>
      </c>
    </row>
    <row r="125" spans="1:6" x14ac:dyDescent="0.2">
      <c r="A125" s="1" t="s">
        <v>41</v>
      </c>
      <c r="B125" s="17">
        <v>435.71</v>
      </c>
      <c r="C125" s="50">
        <v>3.6</v>
      </c>
      <c r="D125" s="50">
        <v>3.03</v>
      </c>
      <c r="E125" s="21">
        <v>0.84166666666666656</v>
      </c>
      <c r="F125" s="21">
        <v>2.8413394230107185E-2</v>
      </c>
    </row>
    <row r="126" spans="1:6" x14ac:dyDescent="0.2">
      <c r="A126" s="1" t="s">
        <v>42</v>
      </c>
      <c r="B126" s="17">
        <v>417.8</v>
      </c>
      <c r="C126" s="50">
        <v>4.7300000000000004</v>
      </c>
      <c r="D126" s="50">
        <v>3.2</v>
      </c>
      <c r="E126" s="21">
        <v>0.67653276955602537</v>
      </c>
      <c r="F126" s="21">
        <v>2.9655337482048828E-2</v>
      </c>
    </row>
    <row r="127" spans="1:6" x14ac:dyDescent="0.2">
      <c r="A127" s="1" t="s">
        <v>43</v>
      </c>
      <c r="B127" s="17">
        <v>408.14</v>
      </c>
      <c r="C127" s="50">
        <v>5.4</v>
      </c>
      <c r="D127" s="50">
        <v>3.24</v>
      </c>
      <c r="E127" s="21">
        <v>0.6</v>
      </c>
      <c r="F127" s="21">
        <v>3.0185720586073408E-2</v>
      </c>
    </row>
    <row r="128" spans="1:6" x14ac:dyDescent="0.2">
      <c r="A128" s="1" t="s">
        <v>44</v>
      </c>
      <c r="B128" s="17">
        <v>403.69</v>
      </c>
      <c r="C128" s="50">
        <v>5.36</v>
      </c>
      <c r="D128" s="50">
        <v>2.91</v>
      </c>
      <c r="E128" s="21">
        <v>0.54291044776119401</v>
      </c>
      <c r="F128" s="21">
        <v>3.0518467140627711E-2</v>
      </c>
    </row>
    <row r="129" spans="1:6" x14ac:dyDescent="0.2">
      <c r="A129" s="1" t="s">
        <v>45</v>
      </c>
      <c r="B129" s="17">
        <v>417.09</v>
      </c>
      <c r="C129" s="50">
        <v>2.5499999999999998</v>
      </c>
      <c r="D129" s="50">
        <v>3.04</v>
      </c>
      <c r="E129" s="21">
        <v>1.1921568627450982</v>
      </c>
      <c r="F129" s="21">
        <v>2.9250281713778799E-2</v>
      </c>
    </row>
    <row r="130" spans="1:6" x14ac:dyDescent="0.2">
      <c r="A130" s="1" t="s">
        <v>46</v>
      </c>
      <c r="B130" s="17">
        <v>387.86</v>
      </c>
      <c r="C130" s="50">
        <v>3.74</v>
      </c>
      <c r="D130" s="50">
        <v>3.13</v>
      </c>
      <c r="E130" s="21">
        <v>0.83689839572192504</v>
      </c>
      <c r="F130" s="21">
        <v>3.1660908575259113E-2</v>
      </c>
    </row>
    <row r="131" spans="1:6" x14ac:dyDescent="0.2">
      <c r="A131" s="1" t="s">
        <v>47</v>
      </c>
      <c r="B131" s="17">
        <v>371.16</v>
      </c>
      <c r="C131" s="50">
        <v>4.54</v>
      </c>
      <c r="D131" s="50">
        <v>3.24</v>
      </c>
      <c r="E131" s="21">
        <v>0.71365638766519823</v>
      </c>
      <c r="F131" s="21">
        <v>3.2735208535402523E-2</v>
      </c>
    </row>
    <row r="132" spans="1:6" x14ac:dyDescent="0.2">
      <c r="A132" s="1" t="s">
        <v>48</v>
      </c>
      <c r="B132" s="17">
        <v>375.22</v>
      </c>
      <c r="C132" s="50">
        <v>5.14</v>
      </c>
      <c r="D132" s="50">
        <v>2.79</v>
      </c>
      <c r="E132" s="21">
        <v>0.54280155642023353</v>
      </c>
      <c r="F132" s="21">
        <v>3.2274399019242041E-2</v>
      </c>
    </row>
    <row r="133" spans="1:6" x14ac:dyDescent="0.2">
      <c r="A133" s="1" t="s">
        <v>49</v>
      </c>
      <c r="B133" s="17">
        <v>330.22</v>
      </c>
      <c r="C133" s="50">
        <v>4.4000000000000004</v>
      </c>
      <c r="D133" s="50">
        <v>3.12</v>
      </c>
      <c r="E133" s="21">
        <v>0.70909090909090911</v>
      </c>
      <c r="F133" s="21">
        <v>3.6611955665919689E-2</v>
      </c>
    </row>
    <row r="134" spans="1:6" x14ac:dyDescent="0.2">
      <c r="A134" s="1" t="s">
        <v>50</v>
      </c>
      <c r="B134" s="17">
        <v>306.05</v>
      </c>
      <c r="C134" s="50">
        <v>5.33</v>
      </c>
      <c r="D134" s="50">
        <v>3</v>
      </c>
      <c r="E134" s="21">
        <v>0.56285178236397748</v>
      </c>
      <c r="F134" s="21">
        <v>3.8653814736154223E-2</v>
      </c>
    </row>
    <row r="135" spans="1:6" x14ac:dyDescent="0.2">
      <c r="A135" s="1" t="s">
        <v>51</v>
      </c>
      <c r="B135" s="17">
        <v>358.02</v>
      </c>
      <c r="C135" s="50">
        <v>6.07</v>
      </c>
      <c r="D135" s="50">
        <v>3.2</v>
      </c>
      <c r="E135" s="21">
        <v>0.52718286655683688</v>
      </c>
      <c r="F135" s="21">
        <v>3.2568012960169826E-2</v>
      </c>
    </row>
    <row r="136" spans="1:6" x14ac:dyDescent="0.2">
      <c r="A136" s="1" t="s">
        <v>52</v>
      </c>
      <c r="B136" s="17">
        <v>339.94</v>
      </c>
      <c r="C136" s="50">
        <v>5.54</v>
      </c>
      <c r="D136" s="50">
        <v>2.77</v>
      </c>
      <c r="E136" s="21">
        <v>0.5</v>
      </c>
      <c r="F136" s="21">
        <v>3.3299994116608812E-2</v>
      </c>
    </row>
    <row r="137" spans="1:6" x14ac:dyDescent="0.2">
      <c r="A137" s="1" t="s">
        <v>53</v>
      </c>
      <c r="B137" s="17">
        <v>353.4</v>
      </c>
      <c r="C137" s="50">
        <v>4.8</v>
      </c>
      <c r="D137" s="50">
        <v>2.86</v>
      </c>
      <c r="E137" s="21">
        <v>0.59583333333333333</v>
      </c>
      <c r="F137" s="21">
        <v>3.1267685342388225E-2</v>
      </c>
    </row>
    <row r="138" spans="1:6" x14ac:dyDescent="0.2">
      <c r="A138" s="1" t="s">
        <v>54</v>
      </c>
      <c r="B138" s="17">
        <v>349.15</v>
      </c>
      <c r="C138" s="50">
        <v>4.8499999999999996</v>
      </c>
      <c r="D138" s="50">
        <v>2.83</v>
      </c>
      <c r="E138" s="21">
        <v>0.58350515463917529</v>
      </c>
      <c r="F138" s="21">
        <v>3.0559931261635403E-2</v>
      </c>
    </row>
    <row r="139" spans="1:6" x14ac:dyDescent="0.2">
      <c r="A139" s="1" t="s">
        <v>55</v>
      </c>
      <c r="B139" s="17">
        <v>317.98</v>
      </c>
      <c r="C139" s="50">
        <v>6.48</v>
      </c>
      <c r="D139" s="50">
        <v>2.86</v>
      </c>
      <c r="E139" s="21">
        <v>0.44135802469135799</v>
      </c>
      <c r="F139" s="21">
        <v>3.2391974338008681E-2</v>
      </c>
    </row>
    <row r="140" spans="1:6" x14ac:dyDescent="0.2">
      <c r="A140" s="1" t="s">
        <v>56</v>
      </c>
      <c r="B140" s="17">
        <v>294.87</v>
      </c>
      <c r="C140" s="50">
        <v>6.74</v>
      </c>
      <c r="D140" s="50">
        <v>2.5</v>
      </c>
      <c r="E140" s="21">
        <v>0.37091988130563797</v>
      </c>
      <c r="F140" s="21">
        <v>3.3845423406925083E-2</v>
      </c>
    </row>
    <row r="141" spans="1:6" x14ac:dyDescent="0.2">
      <c r="A141" s="1" t="s">
        <v>57</v>
      </c>
      <c r="B141" s="17">
        <v>277.72000000000003</v>
      </c>
      <c r="C141" s="50">
        <v>5.62</v>
      </c>
      <c r="D141" s="50">
        <v>2.48</v>
      </c>
      <c r="E141" s="21">
        <v>0.44128113879003555</v>
      </c>
      <c r="F141" s="21">
        <v>3.5035287339766671E-2</v>
      </c>
    </row>
    <row r="142" spans="1:6" x14ac:dyDescent="0.2">
      <c r="A142" s="1" t="s">
        <v>58</v>
      </c>
      <c r="B142" s="17">
        <v>271.91000000000003</v>
      </c>
      <c r="C142" s="50">
        <v>6.38</v>
      </c>
      <c r="D142" s="50">
        <v>2.46</v>
      </c>
      <c r="E142" s="21">
        <v>0.38557993730407525</v>
      </c>
      <c r="F142" s="21">
        <v>3.4790923467323744E-2</v>
      </c>
    </row>
    <row r="143" spans="1:6" x14ac:dyDescent="0.2">
      <c r="A143" s="1" t="s">
        <v>59</v>
      </c>
      <c r="B143" s="17">
        <v>273.5</v>
      </c>
      <c r="C143" s="50">
        <v>6.22</v>
      </c>
      <c r="D143" s="50">
        <v>2.54</v>
      </c>
      <c r="E143" s="21">
        <v>0.40836012861736337</v>
      </c>
      <c r="F143" s="21">
        <v>3.374771480804388E-2</v>
      </c>
    </row>
    <row r="144" spans="1:6" x14ac:dyDescent="0.2">
      <c r="A144" s="1" t="s">
        <v>60</v>
      </c>
      <c r="B144" s="17">
        <v>258.89</v>
      </c>
      <c r="C144" s="50">
        <v>5.53</v>
      </c>
      <c r="D144" s="50">
        <v>2.25</v>
      </c>
      <c r="E144" s="21">
        <v>0.40687160940325495</v>
      </c>
      <c r="F144" s="21">
        <v>3.4570667078682067E-2</v>
      </c>
    </row>
    <row r="145" spans="1:6" x14ac:dyDescent="0.2">
      <c r="A145" s="1" t="s">
        <v>61</v>
      </c>
      <c r="B145" s="17">
        <v>247.08</v>
      </c>
      <c r="C145" s="50">
        <v>4.5999999999999996</v>
      </c>
      <c r="D145" s="50">
        <v>2.21</v>
      </c>
      <c r="E145" s="21">
        <v>0.48043478260869565</v>
      </c>
      <c r="F145" s="21">
        <v>3.5656467540877444E-2</v>
      </c>
    </row>
    <row r="146" spans="1:6" x14ac:dyDescent="0.2">
      <c r="A146" s="1" t="s">
        <v>62</v>
      </c>
      <c r="B146" s="17">
        <v>321.83</v>
      </c>
      <c r="C146" s="50">
        <v>5.32</v>
      </c>
      <c r="D146" s="50">
        <v>2.23</v>
      </c>
      <c r="E146" s="21">
        <v>0.41917293233082703</v>
      </c>
      <c r="F146" s="21">
        <v>2.6908616350247026E-2</v>
      </c>
    </row>
    <row r="147" spans="1:6" x14ac:dyDescent="0.2">
      <c r="A147" s="1" t="s">
        <v>63</v>
      </c>
      <c r="B147" s="17">
        <v>304</v>
      </c>
      <c r="C147" s="50">
        <v>3.14</v>
      </c>
      <c r="D147" s="50">
        <v>2.2599999999999998</v>
      </c>
      <c r="E147" s="21">
        <v>0.71974522292993626</v>
      </c>
      <c r="F147" s="21">
        <v>2.8026315789473684E-2</v>
      </c>
    </row>
    <row r="148" spans="1:6" x14ac:dyDescent="0.2">
      <c r="A148" s="1" t="s">
        <v>64</v>
      </c>
      <c r="B148" s="17">
        <v>291.7</v>
      </c>
      <c r="C148" s="50">
        <v>4.4400000000000004</v>
      </c>
      <c r="D148" s="50">
        <v>2.11</v>
      </c>
      <c r="E148" s="21">
        <v>0.47522522522522515</v>
      </c>
      <c r="F148" s="21">
        <v>2.8591018169352073E-2</v>
      </c>
    </row>
    <row r="149" spans="1:6" x14ac:dyDescent="0.2">
      <c r="A149" s="1" t="s">
        <v>65</v>
      </c>
      <c r="B149" s="17">
        <v>242.17</v>
      </c>
      <c r="C149" s="50">
        <v>2.96</v>
      </c>
      <c r="D149" s="50">
        <v>2.06</v>
      </c>
      <c r="E149" s="21">
        <v>0.69594594594594594</v>
      </c>
      <c r="F149" s="21">
        <v>3.4190857661973002E-2</v>
      </c>
    </row>
    <row r="150" spans="1:6" x14ac:dyDescent="0.2">
      <c r="A150" s="1" t="s">
        <v>66</v>
      </c>
      <c r="B150" s="17">
        <v>231.32</v>
      </c>
      <c r="C150" s="50">
        <v>3.88</v>
      </c>
      <c r="D150" s="50">
        <v>2.09</v>
      </c>
      <c r="E150" s="21">
        <v>0.53865979381443296</v>
      </c>
      <c r="F150" s="21">
        <v>3.5578419505447004E-2</v>
      </c>
    </row>
    <row r="151" spans="1:6" x14ac:dyDescent="0.2">
      <c r="A151" s="1" t="s">
        <v>67</v>
      </c>
      <c r="B151" s="17">
        <v>250.84</v>
      </c>
      <c r="C151" s="50">
        <v>3.82</v>
      </c>
      <c r="D151" s="50">
        <v>2.08</v>
      </c>
      <c r="E151" s="21">
        <v>0.54450261780104714</v>
      </c>
      <c r="F151" s="21">
        <v>3.22915005581247E-2</v>
      </c>
    </row>
    <row r="152" spans="1:6" x14ac:dyDescent="0.2">
      <c r="A152" s="1" t="s">
        <v>68</v>
      </c>
      <c r="B152" s="17">
        <v>238.9</v>
      </c>
      <c r="C152" s="50">
        <v>3.82</v>
      </c>
      <c r="D152" s="50">
        <v>2.0499999999999998</v>
      </c>
      <c r="E152" s="21">
        <v>0.53664921465968585</v>
      </c>
      <c r="F152" s="21">
        <v>3.3570531603181242E-2</v>
      </c>
    </row>
    <row r="153" spans="1:6" x14ac:dyDescent="0.2">
      <c r="A153" s="1" t="s">
        <v>69</v>
      </c>
      <c r="B153" s="17">
        <v>211.28</v>
      </c>
      <c r="C153" s="50">
        <v>3.33</v>
      </c>
      <c r="D153" s="50">
        <v>2.0099999999999998</v>
      </c>
      <c r="E153" s="21">
        <v>0.60360360360360354</v>
      </c>
      <c r="F153" s="21">
        <v>3.7391139719803103E-2</v>
      </c>
    </row>
    <row r="154" spans="1:6" x14ac:dyDescent="0.2">
      <c r="A154" s="1" t="s">
        <v>70</v>
      </c>
      <c r="B154" s="17">
        <v>182.08</v>
      </c>
      <c r="C154" s="50">
        <v>3.74</v>
      </c>
      <c r="D154" s="50">
        <v>1.96</v>
      </c>
      <c r="E154" s="21">
        <v>0.52406417112299464</v>
      </c>
      <c r="F154" s="21">
        <v>4.3057996485061506E-2</v>
      </c>
    </row>
    <row r="155" spans="1:6" x14ac:dyDescent="0.2">
      <c r="A155" s="1" t="s">
        <v>71</v>
      </c>
      <c r="B155" s="17">
        <v>191.85</v>
      </c>
      <c r="C155" s="50">
        <v>3.63</v>
      </c>
      <c r="D155" s="50">
        <v>2</v>
      </c>
      <c r="E155" s="21">
        <v>0.55096418732782371</v>
      </c>
      <c r="F155" s="21">
        <v>4.0344018764659893E-2</v>
      </c>
    </row>
    <row r="156" spans="1:6" x14ac:dyDescent="0.2">
      <c r="A156" s="1" t="s">
        <v>72</v>
      </c>
      <c r="B156" s="17">
        <v>180.66</v>
      </c>
      <c r="C156" s="50">
        <v>3.91</v>
      </c>
      <c r="D156" s="50">
        <v>1.93</v>
      </c>
      <c r="E156" s="21">
        <v>0.49360613810741683</v>
      </c>
      <c r="F156" s="21">
        <v>4.2400088564153664E-2</v>
      </c>
    </row>
    <row r="157" spans="1:6" x14ac:dyDescent="0.2">
      <c r="A157" s="1" t="s">
        <v>73</v>
      </c>
      <c r="B157" s="17">
        <v>167.24</v>
      </c>
      <c r="C157" s="50">
        <v>3.95</v>
      </c>
      <c r="D157" s="50">
        <v>1.95</v>
      </c>
      <c r="E157" s="21">
        <v>0.49367088607594933</v>
      </c>
      <c r="F157" s="21">
        <v>4.5025113609184403E-2</v>
      </c>
    </row>
    <row r="158" spans="1:6" x14ac:dyDescent="0.2">
      <c r="A158" s="1" t="s">
        <v>74</v>
      </c>
      <c r="B158" s="17">
        <v>166.1</v>
      </c>
      <c r="C158" s="50">
        <v>4.12</v>
      </c>
      <c r="D158" s="50">
        <v>1.86</v>
      </c>
      <c r="E158" s="21">
        <v>0.45145631067961167</v>
      </c>
      <c r="F158" s="21">
        <v>4.3829018663455753E-2</v>
      </c>
    </row>
    <row r="159" spans="1:6" x14ac:dyDescent="0.2">
      <c r="A159" s="1" t="s">
        <v>75</v>
      </c>
      <c r="B159" s="17">
        <v>153.18</v>
      </c>
      <c r="C159" s="50">
        <v>4.41</v>
      </c>
      <c r="D159" s="50">
        <v>1.92</v>
      </c>
      <c r="E159" s="21">
        <v>0.43537414965986393</v>
      </c>
      <c r="F159" s="21">
        <v>4.7068807938373154E-2</v>
      </c>
    </row>
    <row r="160" spans="1:6" x14ac:dyDescent="0.2">
      <c r="A160" s="1" t="s">
        <v>76</v>
      </c>
      <c r="B160" s="17">
        <v>159.18</v>
      </c>
      <c r="C160" s="50">
        <v>4.16</v>
      </c>
      <c r="D160" s="50">
        <v>1.8</v>
      </c>
      <c r="E160" s="21">
        <v>0.43269230769230771</v>
      </c>
      <c r="F160" s="21">
        <v>4.4477949491142102E-2</v>
      </c>
    </row>
    <row r="161" spans="1:6" x14ac:dyDescent="0.2">
      <c r="A161" s="1" t="s">
        <v>77</v>
      </c>
      <c r="B161" s="17">
        <v>164.93</v>
      </c>
      <c r="C161" s="50">
        <v>3.87</v>
      </c>
      <c r="D161" s="50">
        <v>1.7</v>
      </c>
      <c r="E161" s="21">
        <v>0.43927648578811368</v>
      </c>
      <c r="F161" s="21">
        <v>4.2381616443339598E-2</v>
      </c>
    </row>
    <row r="162" spans="1:6" x14ac:dyDescent="0.2">
      <c r="A162" s="1" t="s">
        <v>78</v>
      </c>
      <c r="B162" s="17">
        <v>166.07</v>
      </c>
      <c r="C162" s="50">
        <v>3.76</v>
      </c>
      <c r="D162" s="50">
        <v>1.79</v>
      </c>
      <c r="E162" s="21">
        <v>0.47606382978723411</v>
      </c>
      <c r="F162" s="21">
        <v>4.2150900222797619E-2</v>
      </c>
    </row>
    <row r="163" spans="1:6" x14ac:dyDescent="0.2">
      <c r="A163" s="1" t="s">
        <v>79</v>
      </c>
      <c r="B163" s="17">
        <v>167.64</v>
      </c>
      <c r="C163" s="50">
        <v>3.47</v>
      </c>
      <c r="D163" s="50">
        <v>1.79</v>
      </c>
      <c r="E163" s="21">
        <v>0.51585014409221897</v>
      </c>
      <c r="F163" s="21">
        <v>4.1398234311620138E-2</v>
      </c>
    </row>
    <row r="164" spans="1:6" x14ac:dyDescent="0.2">
      <c r="A164" s="1" t="s">
        <v>80</v>
      </c>
      <c r="B164" s="17">
        <v>152.96</v>
      </c>
      <c r="C164" s="50">
        <v>2.93</v>
      </c>
      <c r="D164" s="50">
        <v>1.71</v>
      </c>
      <c r="E164" s="21">
        <v>0.58361774744027295</v>
      </c>
      <c r="F164" s="21">
        <v>4.5175209205020918E-2</v>
      </c>
    </row>
    <row r="165" spans="1:6" x14ac:dyDescent="0.2">
      <c r="A165" s="1" t="s">
        <v>81</v>
      </c>
      <c r="B165" s="17">
        <v>140.63999999999999</v>
      </c>
      <c r="C165" s="50">
        <v>3.14</v>
      </c>
      <c r="D165" s="50">
        <v>1.71</v>
      </c>
      <c r="E165" s="21">
        <v>0.54458598726114649</v>
      </c>
      <c r="F165" s="21">
        <v>4.8848122866894203E-2</v>
      </c>
    </row>
    <row r="166" spans="1:6" x14ac:dyDescent="0.2">
      <c r="A166" s="1" t="s">
        <v>82</v>
      </c>
      <c r="B166" s="17">
        <v>120.42</v>
      </c>
      <c r="C166" s="50">
        <v>3.05</v>
      </c>
      <c r="D166" s="50">
        <v>1.73</v>
      </c>
      <c r="E166" s="21">
        <v>0.56721311475409841</v>
      </c>
      <c r="F166" s="21">
        <v>5.6884238498588272E-2</v>
      </c>
    </row>
    <row r="167" spans="1:6" x14ac:dyDescent="0.2">
      <c r="A167" s="1" t="s">
        <v>83</v>
      </c>
      <c r="B167" s="17">
        <v>109.61</v>
      </c>
      <c r="C167" s="50">
        <v>3.3</v>
      </c>
      <c r="D167" s="50">
        <v>1.76</v>
      </c>
      <c r="E167" s="21">
        <v>0.53333333333333333</v>
      </c>
      <c r="F167" s="21">
        <v>6.2129367758416189E-2</v>
      </c>
    </row>
    <row r="168" spans="1:6" x14ac:dyDescent="0.2">
      <c r="A168" s="1" t="s">
        <v>84</v>
      </c>
      <c r="B168" s="17">
        <v>111.96</v>
      </c>
      <c r="C168" s="50">
        <v>3.15</v>
      </c>
      <c r="D168" s="50">
        <v>1.67</v>
      </c>
      <c r="E168" s="21">
        <v>0.53015873015873016</v>
      </c>
      <c r="F168" s="21">
        <v>6.0021436227224008E-2</v>
      </c>
    </row>
    <row r="169" spans="1:6" x14ac:dyDescent="0.2">
      <c r="A169" s="1" t="s">
        <v>85</v>
      </c>
      <c r="B169" s="17">
        <v>122.55</v>
      </c>
      <c r="C169" s="50">
        <v>4.0599999999999996</v>
      </c>
      <c r="D169" s="50">
        <v>1.69</v>
      </c>
      <c r="E169" s="21">
        <v>0.41625615763546803</v>
      </c>
      <c r="F169" s="21">
        <v>5.4100367197062425E-2</v>
      </c>
    </row>
    <row r="170" spans="1:6" x14ac:dyDescent="0.2">
      <c r="A170" s="1" t="s">
        <v>86</v>
      </c>
      <c r="B170" s="17">
        <v>116.18</v>
      </c>
      <c r="C170" s="50">
        <v>3.66</v>
      </c>
      <c r="D170" s="50">
        <v>1.69</v>
      </c>
      <c r="E170" s="21">
        <v>0.46174863387978138</v>
      </c>
      <c r="F170" s="21">
        <v>5.6119814081597517E-2</v>
      </c>
    </row>
    <row r="171" spans="1:6" x14ac:dyDescent="0.2">
      <c r="A171" s="1" t="s">
        <v>87</v>
      </c>
      <c r="B171" s="17">
        <v>131.21</v>
      </c>
      <c r="C171" s="50">
        <v>3.94</v>
      </c>
      <c r="D171" s="50">
        <v>1.67</v>
      </c>
      <c r="E171" s="21">
        <v>0.42385786802030456</v>
      </c>
      <c r="F171" s="21">
        <v>4.8700556360033537E-2</v>
      </c>
    </row>
    <row r="172" spans="1:6" x14ac:dyDescent="0.2">
      <c r="A172" s="1" t="s">
        <v>88</v>
      </c>
      <c r="B172" s="17">
        <v>136</v>
      </c>
      <c r="C172" s="50">
        <v>3.7</v>
      </c>
      <c r="D172" s="50">
        <v>1.58</v>
      </c>
      <c r="E172" s="21">
        <v>0.42702702702702705</v>
      </c>
      <c r="F172" s="21">
        <v>4.6176470588235305E-2</v>
      </c>
    </row>
    <row r="173" spans="1:6" x14ac:dyDescent="0.2">
      <c r="A173" s="1" t="s">
        <v>89</v>
      </c>
      <c r="B173" s="17">
        <v>135.76</v>
      </c>
      <c r="C173" s="50">
        <v>3.97</v>
      </c>
      <c r="D173" s="50">
        <v>1.58</v>
      </c>
      <c r="E173" s="21">
        <v>0.39798488664987408</v>
      </c>
      <c r="F173" s="21">
        <v>4.5374189746611671E-2</v>
      </c>
    </row>
    <row r="174" spans="1:6" x14ac:dyDescent="0.2">
      <c r="A174" s="1" t="s">
        <v>90</v>
      </c>
      <c r="B174" s="17">
        <v>125.46</v>
      </c>
      <c r="C174" s="50">
        <v>3.4</v>
      </c>
      <c r="D174" s="50">
        <v>1.56</v>
      </c>
      <c r="E174" s="21">
        <v>0.45882352941176474</v>
      </c>
      <c r="F174" s="21">
        <v>4.8381954407779378E-2</v>
      </c>
    </row>
    <row r="175" spans="1:6" x14ac:dyDescent="0.2">
      <c r="A175" s="1" t="s">
        <v>91</v>
      </c>
      <c r="B175" s="17">
        <v>114.24</v>
      </c>
      <c r="C175" s="50">
        <v>3.51</v>
      </c>
      <c r="D175" s="50">
        <v>1.56</v>
      </c>
      <c r="E175" s="21">
        <v>0.44444444444444448</v>
      </c>
      <c r="F175" s="21">
        <v>5.1995798319327727E-2</v>
      </c>
    </row>
    <row r="176" spans="1:6" x14ac:dyDescent="0.2">
      <c r="A176" s="1" t="s">
        <v>92</v>
      </c>
      <c r="B176" s="17">
        <v>102.09</v>
      </c>
      <c r="C176" s="50">
        <v>3.94</v>
      </c>
      <c r="D176" s="50">
        <v>1.46</v>
      </c>
      <c r="E176" s="21">
        <v>0.37055837563451777</v>
      </c>
      <c r="F176" s="21">
        <v>5.6812616318934271E-2</v>
      </c>
    </row>
    <row r="177" spans="1:7" x14ac:dyDescent="0.2">
      <c r="A177" s="1" t="s">
        <v>93</v>
      </c>
      <c r="B177" s="17">
        <v>107.94</v>
      </c>
      <c r="C177" s="50">
        <v>3.79</v>
      </c>
      <c r="D177" s="50">
        <v>1.49</v>
      </c>
      <c r="E177" s="21">
        <v>0.39313984168865435</v>
      </c>
      <c r="F177" s="21">
        <v>5.234389475634612E-2</v>
      </c>
    </row>
    <row r="178" spans="1:7" x14ac:dyDescent="0.2">
      <c r="A178" s="1" t="s">
        <v>94</v>
      </c>
      <c r="B178" s="17">
        <v>109.32</v>
      </c>
      <c r="C178" s="50">
        <v>3.7</v>
      </c>
      <c r="D178" s="50">
        <v>1.43</v>
      </c>
      <c r="E178" s="21">
        <v>0.38648648648648642</v>
      </c>
      <c r="F178" s="21">
        <v>5.0402488108305894E-2</v>
      </c>
    </row>
    <row r="179" spans="1:7" x14ac:dyDescent="0.2">
      <c r="A179" s="1" t="s">
        <v>95</v>
      </c>
      <c r="B179" s="17">
        <v>102.91</v>
      </c>
      <c r="C179" s="50">
        <v>3.86</v>
      </c>
      <c r="D179" s="50">
        <v>1.42</v>
      </c>
      <c r="E179" s="21">
        <v>0.36787564766839376</v>
      </c>
      <c r="F179" s="21">
        <v>5.1890000971722867E-2</v>
      </c>
    </row>
    <row r="180" spans="1:7" x14ac:dyDescent="0.2">
      <c r="A180" s="1" t="s">
        <v>96</v>
      </c>
      <c r="B180" s="17">
        <v>101.59</v>
      </c>
      <c r="C180" s="50">
        <v>3.51</v>
      </c>
      <c r="D180" s="50">
        <v>1.31</v>
      </c>
      <c r="E180" s="21">
        <v>0.37321937321937326</v>
      </c>
      <c r="F180" s="21">
        <v>5.118614036814647E-2</v>
      </c>
    </row>
    <row r="181" spans="1:7" x14ac:dyDescent="0.2">
      <c r="A181" s="1" t="s">
        <v>97</v>
      </c>
      <c r="B181" s="17">
        <v>96.11</v>
      </c>
      <c r="C181" s="50">
        <v>3.56</v>
      </c>
      <c r="D181" s="50">
        <v>1.35</v>
      </c>
      <c r="E181" s="21">
        <v>0.37921348314606745</v>
      </c>
      <c r="F181" s="21">
        <v>5.2752054937051297E-2</v>
      </c>
    </row>
    <row r="182" spans="1:7" x14ac:dyDescent="0.2">
      <c r="A182" s="1" t="s">
        <v>98</v>
      </c>
      <c r="B182" s="17">
        <v>102.54</v>
      </c>
      <c r="C182" s="50">
        <v>3.05</v>
      </c>
      <c r="D182" s="50">
        <v>1.26</v>
      </c>
      <c r="E182" s="21">
        <v>0.41311475409836068</v>
      </c>
      <c r="F182" s="21">
        <v>4.895650477862297E-2</v>
      </c>
    </row>
    <row r="183" spans="1:7" x14ac:dyDescent="0.2">
      <c r="A183" s="1" t="s">
        <v>99</v>
      </c>
      <c r="B183" s="17">
        <v>95.53</v>
      </c>
      <c r="C183" s="50">
        <v>3.18</v>
      </c>
      <c r="D183" s="50">
        <v>1.28</v>
      </c>
      <c r="E183" s="21">
        <v>0.40251572327044022</v>
      </c>
      <c r="F183" s="21">
        <v>5.1397466764367218E-2</v>
      </c>
    </row>
    <row r="184" spans="1:7" x14ac:dyDescent="0.2">
      <c r="A184" s="1" t="s">
        <v>100</v>
      </c>
      <c r="B184" s="17">
        <v>89.21</v>
      </c>
      <c r="C184" s="50">
        <v>2.54</v>
      </c>
      <c r="D184" s="50">
        <v>1.18</v>
      </c>
      <c r="E184" s="21">
        <v>0.46456692913385822</v>
      </c>
      <c r="F184" s="21">
        <v>5.3805627171841723E-2</v>
      </c>
    </row>
    <row r="185" spans="1:7" x14ac:dyDescent="0.2">
      <c r="A185" s="1" t="s">
        <v>101</v>
      </c>
      <c r="B185" s="17">
        <v>95.1</v>
      </c>
      <c r="C185" s="50">
        <v>2.8</v>
      </c>
      <c r="D185" s="50">
        <v>1.3</v>
      </c>
      <c r="E185" s="21">
        <v>0.46428571428571436</v>
      </c>
      <c r="F185" s="21">
        <v>4.9106203995793907E-2</v>
      </c>
    </row>
    <row r="186" spans="1:7" x14ac:dyDescent="0.2">
      <c r="A186" s="1" t="s">
        <v>102</v>
      </c>
      <c r="B186" s="17">
        <v>96.53</v>
      </c>
      <c r="C186" s="50">
        <v>2.71</v>
      </c>
      <c r="D186" s="50">
        <v>1.1499999999999999</v>
      </c>
      <c r="E186" s="21">
        <v>0.42435424354243539</v>
      </c>
      <c r="F186" s="21">
        <v>4.6617631824303327E-2</v>
      </c>
    </row>
    <row r="187" spans="1:7" x14ac:dyDescent="0.2">
      <c r="A187" s="1" t="s">
        <v>103</v>
      </c>
      <c r="B187" s="17">
        <v>100.48</v>
      </c>
      <c r="C187" s="50">
        <v>2.87</v>
      </c>
      <c r="D187" s="50">
        <v>1.17</v>
      </c>
      <c r="E187" s="21">
        <v>0.40766550522648082</v>
      </c>
      <c r="F187" s="21">
        <v>4.339171974522292E-2</v>
      </c>
      <c r="G187" s="100" t="s">
        <v>774</v>
      </c>
    </row>
    <row r="188" spans="1:7" x14ac:dyDescent="0.2">
      <c r="A188" s="1"/>
      <c r="B188" s="17"/>
      <c r="D188" s="50"/>
      <c r="E188" s="21"/>
    </row>
    <row r="189" spans="1:7" x14ac:dyDescent="0.2">
      <c r="A189" s="1"/>
      <c r="B189" s="17"/>
      <c r="D189" s="17"/>
      <c r="E189" s="21"/>
    </row>
    <row r="190" spans="1:7" x14ac:dyDescent="0.2">
      <c r="A190" s="1"/>
      <c r="B190" s="17"/>
      <c r="D190" s="17"/>
      <c r="E190" s="21"/>
    </row>
    <row r="191" spans="1:7" x14ac:dyDescent="0.2">
      <c r="A191" s="1"/>
      <c r="B191" s="17"/>
      <c r="D191" s="17"/>
      <c r="E191" s="21"/>
    </row>
    <row r="192" spans="1:7" ht="12.75" customHeight="1" x14ac:dyDescent="0.2">
      <c r="B192"/>
      <c r="C192"/>
      <c r="D192"/>
      <c r="E192"/>
      <c r="F192"/>
    </row>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spans="1:6" x14ac:dyDescent="0.2">
      <c r="B209"/>
      <c r="C209"/>
      <c r="D209"/>
      <c r="E209"/>
      <c r="F209"/>
    </row>
    <row r="210" spans="1:6" x14ac:dyDescent="0.2">
      <c r="B210"/>
      <c r="C210"/>
      <c r="D210"/>
      <c r="E210"/>
      <c r="F210"/>
    </row>
    <row r="211" spans="1:6" x14ac:dyDescent="0.2">
      <c r="A211" s="1"/>
      <c r="B211" s="17"/>
      <c r="D211" s="17"/>
      <c r="E211" s="21"/>
      <c r="F211"/>
    </row>
    <row r="212" spans="1:6" x14ac:dyDescent="0.2">
      <c r="A212" s="1"/>
      <c r="B212" s="17"/>
      <c r="D212" s="17"/>
      <c r="E212" s="21"/>
      <c r="F212"/>
    </row>
    <row r="213" spans="1:6" x14ac:dyDescent="0.2">
      <c r="A213" s="1"/>
      <c r="B213" s="17"/>
      <c r="D213" s="17"/>
      <c r="E213" s="21"/>
      <c r="F213"/>
    </row>
    <row r="214" spans="1:6" x14ac:dyDescent="0.2">
      <c r="A214" s="1"/>
      <c r="B214" s="17"/>
      <c r="D214" s="17"/>
      <c r="E214" s="21"/>
      <c r="F214"/>
    </row>
    <row r="215" spans="1:6" x14ac:dyDescent="0.2">
      <c r="A215" s="1"/>
      <c r="B215" s="17"/>
      <c r="D215" s="17"/>
      <c r="E215" s="21"/>
      <c r="F215"/>
    </row>
    <row r="216" spans="1:6" x14ac:dyDescent="0.2">
      <c r="A216" s="1"/>
      <c r="B216" s="17"/>
      <c r="D216" s="17"/>
      <c r="E216" s="21"/>
      <c r="F216"/>
    </row>
    <row r="217" spans="1:6" x14ac:dyDescent="0.2">
      <c r="A217" s="1"/>
      <c r="B217" s="17"/>
      <c r="D217" s="17"/>
      <c r="E217" s="21"/>
      <c r="F217"/>
    </row>
    <row r="218" spans="1:6" x14ac:dyDescent="0.2">
      <c r="A218" s="1"/>
      <c r="B218" s="17"/>
      <c r="D218" s="17"/>
      <c r="E218" s="21"/>
      <c r="F218"/>
    </row>
    <row r="219" spans="1:6" x14ac:dyDescent="0.2">
      <c r="A219" s="1"/>
      <c r="B219" s="17"/>
      <c r="D219" s="17"/>
      <c r="E219" s="21"/>
      <c r="F219"/>
    </row>
    <row r="220" spans="1:6" x14ac:dyDescent="0.2">
      <c r="A220" s="1"/>
      <c r="B220" s="17"/>
      <c r="D220" s="17"/>
      <c r="E220" s="21"/>
      <c r="F220"/>
    </row>
    <row r="221" spans="1:6" x14ac:dyDescent="0.2">
      <c r="A221" s="1"/>
      <c r="B221" s="17"/>
      <c r="D221" s="17"/>
      <c r="E221" s="21"/>
      <c r="F221"/>
    </row>
    <row r="222" spans="1:6" x14ac:dyDescent="0.2">
      <c r="A222" s="1"/>
      <c r="B222" s="17"/>
      <c r="D222" s="17"/>
      <c r="E222" s="21"/>
      <c r="F222"/>
    </row>
    <row r="223" spans="1:6" x14ac:dyDescent="0.2">
      <c r="A223" s="1"/>
      <c r="B223" s="17"/>
      <c r="D223" s="17"/>
      <c r="E223" s="21"/>
      <c r="F223"/>
    </row>
    <row r="224" spans="1:6" x14ac:dyDescent="0.2">
      <c r="A224" s="1"/>
      <c r="B224" s="17"/>
      <c r="D224" s="17"/>
      <c r="E224" s="21"/>
      <c r="F224"/>
    </row>
    <row r="225" spans="1:6" x14ac:dyDescent="0.2">
      <c r="A225" s="1"/>
      <c r="B225" s="17"/>
      <c r="D225" s="17"/>
      <c r="E225" s="21"/>
      <c r="F225"/>
    </row>
    <row r="226" spans="1:6" x14ac:dyDescent="0.2">
      <c r="A226" s="1"/>
      <c r="B226" s="17"/>
      <c r="D226" s="17"/>
      <c r="E226" s="21"/>
      <c r="F226"/>
    </row>
    <row r="227" spans="1:6" x14ac:dyDescent="0.2">
      <c r="A227" s="1"/>
      <c r="B227" s="17"/>
      <c r="D227" s="17"/>
      <c r="E227" s="21"/>
      <c r="F227"/>
    </row>
    <row r="228" spans="1:6" x14ac:dyDescent="0.2">
      <c r="A228" s="1"/>
      <c r="B228" s="17"/>
      <c r="D228" s="17"/>
      <c r="E228" s="21"/>
      <c r="F228"/>
    </row>
    <row r="229" spans="1:6" x14ac:dyDescent="0.2">
      <c r="A229" s="1"/>
      <c r="B229" s="17"/>
      <c r="D229" s="17"/>
      <c r="E229" s="21"/>
      <c r="F229"/>
    </row>
    <row r="230" spans="1:6" x14ac:dyDescent="0.2">
      <c r="A230" s="1"/>
      <c r="B230" s="17"/>
      <c r="D230" s="17"/>
      <c r="E230" s="21"/>
      <c r="F230"/>
    </row>
    <row r="231" spans="1:6" x14ac:dyDescent="0.2">
      <c r="A231" s="1"/>
      <c r="B231" s="17"/>
      <c r="D231" s="17"/>
      <c r="E231" s="21"/>
      <c r="F231"/>
    </row>
    <row r="232" spans="1:6" x14ac:dyDescent="0.2">
      <c r="A232" s="1"/>
      <c r="B232" s="17"/>
      <c r="D232" s="17"/>
      <c r="E232" s="21"/>
      <c r="F232"/>
    </row>
    <row r="233" spans="1:6" x14ac:dyDescent="0.2">
      <c r="A233" s="1"/>
      <c r="B233" s="17"/>
      <c r="D233" s="17"/>
      <c r="E233" s="21"/>
      <c r="F233"/>
    </row>
    <row r="234" spans="1:6" x14ac:dyDescent="0.2">
      <c r="A234" s="1"/>
      <c r="B234" s="17"/>
      <c r="D234" s="17"/>
      <c r="E234" s="21"/>
      <c r="F234"/>
    </row>
    <row r="235" spans="1:6" x14ac:dyDescent="0.2">
      <c r="A235" s="1"/>
      <c r="B235" s="17"/>
      <c r="D235" s="17"/>
      <c r="E235" s="21"/>
      <c r="F235"/>
    </row>
    <row r="236" spans="1:6" x14ac:dyDescent="0.2">
      <c r="A236" s="1"/>
      <c r="B236" s="17"/>
      <c r="D236" s="17"/>
      <c r="E236" s="21"/>
      <c r="F236"/>
    </row>
    <row r="237" spans="1:6" x14ac:dyDescent="0.2">
      <c r="A237" s="1"/>
      <c r="B237" s="17"/>
      <c r="D237" s="17"/>
      <c r="E237" s="21"/>
      <c r="F237"/>
    </row>
    <row r="238" spans="1:6" x14ac:dyDescent="0.2">
      <c r="A238" s="1"/>
      <c r="B238" s="17"/>
      <c r="D238" s="17"/>
      <c r="E238" s="21"/>
      <c r="F238"/>
    </row>
    <row r="239" spans="1:6" x14ac:dyDescent="0.2">
      <c r="A239" s="1"/>
      <c r="B239" s="17"/>
      <c r="D239" s="17"/>
      <c r="E239" s="21"/>
      <c r="F239"/>
    </row>
    <row r="240" spans="1:6" x14ac:dyDescent="0.2">
      <c r="A240" s="1"/>
      <c r="B240" s="17"/>
      <c r="D240" s="17"/>
      <c r="E240" s="21"/>
      <c r="F240"/>
    </row>
    <row r="241" spans="1:6" x14ac:dyDescent="0.2">
      <c r="A241" s="1"/>
      <c r="B241" s="17"/>
      <c r="D241" s="17"/>
      <c r="E241" s="21"/>
      <c r="F241"/>
    </row>
    <row r="242" spans="1:6" x14ac:dyDescent="0.2">
      <c r="A242" s="1"/>
      <c r="B242" s="17"/>
      <c r="D242" s="17"/>
      <c r="E242" s="21"/>
      <c r="F242"/>
    </row>
    <row r="243" spans="1:6" x14ac:dyDescent="0.2">
      <c r="A243" s="1"/>
      <c r="B243" s="17"/>
      <c r="D243" s="17"/>
      <c r="E243" s="21"/>
      <c r="F243"/>
    </row>
    <row r="244" spans="1:6" x14ac:dyDescent="0.2">
      <c r="A244" s="1"/>
      <c r="B244" s="17"/>
      <c r="D244" s="17"/>
      <c r="E244" s="21"/>
      <c r="F244"/>
    </row>
    <row r="245" spans="1:6" x14ac:dyDescent="0.2">
      <c r="A245" s="1"/>
      <c r="B245" s="17"/>
      <c r="D245" s="17"/>
      <c r="E245" s="21"/>
      <c r="F245"/>
    </row>
    <row r="246" spans="1:6" x14ac:dyDescent="0.2">
      <c r="A246" s="1"/>
      <c r="B246" s="17"/>
      <c r="D246" s="17"/>
      <c r="E246" s="21"/>
      <c r="F246"/>
    </row>
    <row r="247" spans="1:6" x14ac:dyDescent="0.2">
      <c r="A247" s="1"/>
      <c r="B247" s="17"/>
      <c r="D247" s="17"/>
      <c r="E247" s="21"/>
      <c r="F247"/>
    </row>
    <row r="248" spans="1:6" x14ac:dyDescent="0.2">
      <c r="A248" s="1"/>
      <c r="B248" s="17"/>
      <c r="D248" s="17"/>
      <c r="E248" s="21"/>
      <c r="F248"/>
    </row>
    <row r="249" spans="1:6" x14ac:dyDescent="0.2">
      <c r="B249"/>
      <c r="C249" s="94"/>
      <c r="D249" s="17"/>
      <c r="E249"/>
      <c r="F249"/>
    </row>
    <row r="250" spans="1:6" x14ac:dyDescent="0.2">
      <c r="B250"/>
      <c r="C250" s="94"/>
      <c r="D250" s="17"/>
      <c r="E250"/>
      <c r="F250"/>
    </row>
    <row r="251" spans="1:6" x14ac:dyDescent="0.2">
      <c r="B251"/>
      <c r="C251" s="94"/>
      <c r="D251" s="17"/>
      <c r="E251"/>
      <c r="F251"/>
    </row>
  </sheetData>
  <phoneticPr fontId="0" type="noConversion"/>
  <pageMargins left="0.25" right="0.25" top="0.25" bottom="0.25"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H5041"/>
  <sheetViews>
    <sheetView zoomScaleNormal="100" workbookViewId="0">
      <selection activeCell="B1" sqref="B1"/>
    </sheetView>
  </sheetViews>
  <sheetFormatPr defaultRowHeight="12.75" x14ac:dyDescent="0.2"/>
  <cols>
    <col min="1" max="1" width="40.85546875" customWidth="1"/>
    <col min="2" max="2" width="12.5703125" style="22" bestFit="1" customWidth="1"/>
    <col min="3" max="3" width="11.7109375" style="22" bestFit="1" customWidth="1"/>
    <col min="4" max="4" width="13.140625" style="22" customWidth="1"/>
    <col min="5" max="5" width="11.28515625" style="99" bestFit="1" customWidth="1"/>
    <col min="6" max="6" width="13.28515625" style="22" bestFit="1" customWidth="1"/>
    <col min="7" max="7" width="11.28515625" style="22" customWidth="1"/>
    <col min="8" max="8" width="11.5703125" style="22" bestFit="1" customWidth="1"/>
    <col min="9" max="9" width="13.42578125" customWidth="1"/>
    <col min="10" max="11" width="14.5703125" bestFit="1" customWidth="1"/>
  </cols>
  <sheetData>
    <row r="1" spans="1:11" x14ac:dyDescent="0.2">
      <c r="A1" s="5" t="s">
        <v>558</v>
      </c>
      <c r="B1" s="12"/>
      <c r="C1" s="12"/>
      <c r="D1" s="12"/>
      <c r="E1" s="12"/>
    </row>
    <row r="2" spans="1:11" x14ac:dyDescent="0.2">
      <c r="A2" s="39" t="s">
        <v>1119</v>
      </c>
      <c r="B2" s="17"/>
      <c r="C2" s="17"/>
      <c r="D2" s="17"/>
      <c r="E2" s="47"/>
    </row>
    <row r="3" spans="1:11" ht="12.75" customHeight="1" x14ac:dyDescent="0.2">
      <c r="A3" s="8" t="s">
        <v>180</v>
      </c>
      <c r="B3" s="17"/>
      <c r="C3" s="17"/>
      <c r="D3" s="17"/>
      <c r="E3" s="47"/>
    </row>
    <row r="4" spans="1:11" s="43" customFormat="1" x14ac:dyDescent="0.2">
      <c r="A4" s="40"/>
      <c r="B4" s="41"/>
      <c r="C4" s="41"/>
      <c r="D4" s="42"/>
      <c r="E4" s="12"/>
    </row>
    <row r="5" spans="1:11" s="123" customFormat="1" x14ac:dyDescent="0.2">
      <c r="B5" s="59" t="s">
        <v>167</v>
      </c>
      <c r="C5" s="59" t="s">
        <v>1</v>
      </c>
      <c r="D5" s="59" t="s">
        <v>1</v>
      </c>
      <c r="E5" s="59" t="s">
        <v>1</v>
      </c>
      <c r="F5" s="59" t="s">
        <v>1</v>
      </c>
      <c r="G5" s="59" t="s">
        <v>409</v>
      </c>
      <c r="H5" s="59"/>
    </row>
    <row r="6" spans="1:11" s="123" customFormat="1" x14ac:dyDescent="0.2">
      <c r="B6" s="59" t="s">
        <v>194</v>
      </c>
      <c r="C6" s="59" t="s">
        <v>138</v>
      </c>
      <c r="D6" s="59" t="s">
        <v>154</v>
      </c>
      <c r="E6" s="59" t="s">
        <v>159</v>
      </c>
      <c r="F6" s="59" t="s">
        <v>155</v>
      </c>
      <c r="G6" s="59" t="s">
        <v>171</v>
      </c>
      <c r="H6" s="59"/>
    </row>
    <row r="7" spans="1:11" x14ac:dyDescent="0.2">
      <c r="A7" s="142" t="s">
        <v>1065</v>
      </c>
      <c r="B7" s="15">
        <f>SUM(C7:F7)</f>
        <v>17</v>
      </c>
      <c r="C7" s="69">
        <v>17</v>
      </c>
      <c r="D7" s="69">
        <v>0</v>
      </c>
      <c r="E7" s="69">
        <v>0</v>
      </c>
      <c r="F7" s="15">
        <v>0</v>
      </c>
      <c r="G7" s="15">
        <f>C7+D7-E7-F7</f>
        <v>17</v>
      </c>
    </row>
    <row r="8" spans="1:11" x14ac:dyDescent="0.2">
      <c r="A8" s="5" t="s">
        <v>1419</v>
      </c>
      <c r="B8" s="15">
        <f>SUM(C8:F8)</f>
        <v>37</v>
      </c>
      <c r="C8" s="69">
        <v>37</v>
      </c>
      <c r="D8" s="15">
        <v>0</v>
      </c>
      <c r="E8" s="69">
        <v>0</v>
      </c>
      <c r="F8" s="15">
        <v>0</v>
      </c>
      <c r="G8" s="15">
        <f>C8+D8-E8-F8</f>
        <v>37</v>
      </c>
      <c r="H8" s="5"/>
    </row>
    <row r="9" spans="1:11" x14ac:dyDescent="0.2">
      <c r="A9" s="5" t="s">
        <v>1069</v>
      </c>
      <c r="B9" s="15"/>
      <c r="C9" s="69"/>
      <c r="D9" s="15"/>
      <c r="E9" s="69"/>
      <c r="F9" s="15"/>
      <c r="G9" s="15"/>
    </row>
    <row r="10" spans="1:11" x14ac:dyDescent="0.2">
      <c r="A10" s="5" t="s">
        <v>939</v>
      </c>
      <c r="B10" s="15"/>
      <c r="C10" s="15"/>
      <c r="D10" s="15"/>
      <c r="E10" s="69"/>
      <c r="F10" s="15"/>
      <c r="G10" s="15"/>
    </row>
    <row r="11" spans="1:11" s="34" customFormat="1" x14ac:dyDescent="0.2">
      <c r="A11" s="39" t="s">
        <v>1616</v>
      </c>
      <c r="B11" s="37"/>
      <c r="C11" s="37"/>
      <c r="D11" s="37"/>
      <c r="E11" s="69"/>
      <c r="F11" s="37"/>
      <c r="G11" s="26"/>
      <c r="H11" s="26"/>
      <c r="I11"/>
      <c r="J11"/>
      <c r="K11"/>
    </row>
    <row r="12" spans="1:11" s="34" customFormat="1" x14ac:dyDescent="0.2">
      <c r="A12" s="39" t="s">
        <v>1617</v>
      </c>
      <c r="B12" s="37"/>
      <c r="C12" s="37"/>
      <c r="D12" s="37"/>
      <c r="E12" s="69"/>
      <c r="F12" s="37"/>
      <c r="G12" s="26"/>
      <c r="H12" s="26"/>
    </row>
    <row r="13" spans="1:11" s="34" customFormat="1" x14ac:dyDescent="0.2">
      <c r="A13" s="39" t="s">
        <v>1618</v>
      </c>
      <c r="B13" s="37"/>
      <c r="C13" s="37"/>
      <c r="D13" s="37"/>
      <c r="E13" s="69"/>
      <c r="F13" s="24"/>
      <c r="G13" s="24"/>
      <c r="H13" s="26"/>
    </row>
    <row r="14" spans="1:11" s="34" customFormat="1" x14ac:dyDescent="0.2">
      <c r="A14" s="39" t="s">
        <v>1495</v>
      </c>
      <c r="B14" s="37"/>
      <c r="C14" s="37"/>
      <c r="D14" s="37"/>
      <c r="E14" s="69"/>
      <c r="F14" s="24"/>
      <c r="G14" s="24"/>
      <c r="H14" s="26"/>
    </row>
    <row r="15" spans="1:11" s="34" customFormat="1" x14ac:dyDescent="0.2">
      <c r="A15" s="39"/>
      <c r="B15" s="37"/>
      <c r="C15" s="37"/>
      <c r="D15" s="37"/>
      <c r="E15" s="69"/>
      <c r="F15" s="24"/>
      <c r="G15" s="24"/>
      <c r="H15" s="26"/>
    </row>
    <row r="16" spans="1:11" s="34" customFormat="1" x14ac:dyDescent="0.2">
      <c r="A16" s="5" t="s">
        <v>1080</v>
      </c>
      <c r="B16" s="37"/>
      <c r="C16" s="37"/>
      <c r="D16" s="37"/>
      <c r="E16" s="69"/>
      <c r="F16" s="24"/>
      <c r="G16" s="24"/>
      <c r="H16" s="26"/>
    </row>
    <row r="17" spans="1:11" s="34" customFormat="1" x14ac:dyDescent="0.2">
      <c r="A17" s="39" t="s">
        <v>1184</v>
      </c>
      <c r="B17" s="37"/>
      <c r="C17" s="37"/>
      <c r="D17" s="37"/>
      <c r="E17" s="69"/>
      <c r="F17" s="24"/>
      <c r="G17" s="24"/>
      <c r="H17" s="26"/>
    </row>
    <row r="18" spans="1:11" x14ac:dyDescent="0.2">
      <c r="A18" s="39" t="s">
        <v>1505</v>
      </c>
      <c r="B18" s="2"/>
      <c r="C18" s="2"/>
      <c r="D18" s="2"/>
      <c r="E18" s="98"/>
      <c r="F18" s="2"/>
      <c r="G18"/>
      <c r="H18"/>
      <c r="I18" s="34"/>
      <c r="J18" s="34"/>
      <c r="K18" s="34"/>
    </row>
    <row r="19" spans="1:11" x14ac:dyDescent="0.2">
      <c r="A19" s="39" t="s">
        <v>1506</v>
      </c>
      <c r="B19" s="2"/>
      <c r="C19" s="2"/>
      <c r="D19" s="2"/>
      <c r="E19" s="98"/>
      <c r="F19" s="2"/>
      <c r="G19"/>
      <c r="H19"/>
      <c r="I19" s="34"/>
      <c r="J19" s="34"/>
      <c r="K19" s="34"/>
    </row>
    <row r="20" spans="1:11" x14ac:dyDescent="0.2">
      <c r="A20" s="39" t="s">
        <v>1565</v>
      </c>
      <c r="B20" s="2"/>
      <c r="C20" s="2"/>
      <c r="D20" s="2"/>
      <c r="E20" s="98"/>
      <c r="F20" s="2"/>
      <c r="G20"/>
      <c r="H20"/>
      <c r="I20" s="34"/>
      <c r="J20" s="34"/>
      <c r="K20" s="34"/>
    </row>
    <row r="21" spans="1:11" x14ac:dyDescent="0.2">
      <c r="A21" s="39"/>
      <c r="B21" s="2"/>
      <c r="C21" s="2"/>
      <c r="D21" s="2"/>
      <c r="E21" s="98"/>
      <c r="F21" s="2"/>
      <c r="G21"/>
      <c r="H21"/>
      <c r="I21" s="34"/>
      <c r="J21" s="34"/>
      <c r="K21" s="34"/>
    </row>
    <row r="22" spans="1:11" s="34" customFormat="1" x14ac:dyDescent="0.2">
      <c r="A22" s="5" t="s">
        <v>336</v>
      </c>
      <c r="B22" s="55" t="s">
        <v>194</v>
      </c>
      <c r="C22" s="55" t="s">
        <v>138</v>
      </c>
      <c r="D22" s="55" t="s">
        <v>154</v>
      </c>
      <c r="E22" s="55" t="s">
        <v>159</v>
      </c>
      <c r="F22" s="55" t="s">
        <v>155</v>
      </c>
      <c r="G22" s="55" t="s">
        <v>171</v>
      </c>
      <c r="H22" s="26"/>
      <c r="I22"/>
      <c r="J22"/>
      <c r="K22"/>
    </row>
    <row r="23" spans="1:11" s="34" customFormat="1" x14ac:dyDescent="0.2">
      <c r="A23" s="39" t="s">
        <v>1573</v>
      </c>
      <c r="B23" s="69">
        <f>B7</f>
        <v>17</v>
      </c>
      <c r="C23" s="69">
        <f t="shared" ref="C23:G23" si="0">C7</f>
        <v>17</v>
      </c>
      <c r="D23" s="69">
        <f t="shared" si="0"/>
        <v>0</v>
      </c>
      <c r="E23" s="69">
        <f t="shared" si="0"/>
        <v>0</v>
      </c>
      <c r="F23" s="69">
        <f t="shared" si="0"/>
        <v>0</v>
      </c>
      <c r="G23" s="69">
        <f t="shared" si="0"/>
        <v>17</v>
      </c>
      <c r="H23" s="26"/>
      <c r="I23"/>
      <c r="J23"/>
      <c r="K23"/>
    </row>
    <row r="24" spans="1:11" s="34" customFormat="1" x14ac:dyDescent="0.2">
      <c r="A24" s="39" t="s">
        <v>1557</v>
      </c>
      <c r="B24" s="69">
        <v>13</v>
      </c>
      <c r="C24" s="69">
        <v>13</v>
      </c>
      <c r="D24" s="69">
        <v>0</v>
      </c>
      <c r="E24" s="69">
        <v>0</v>
      </c>
      <c r="F24" s="69">
        <v>0</v>
      </c>
      <c r="G24" s="69">
        <v>13</v>
      </c>
      <c r="H24" s="26"/>
      <c r="I24"/>
      <c r="J24"/>
      <c r="K24"/>
    </row>
    <row r="25" spans="1:11" s="34" customFormat="1" x14ac:dyDescent="0.2">
      <c r="A25" s="39" t="s">
        <v>1494</v>
      </c>
      <c r="B25" s="69">
        <v>31</v>
      </c>
      <c r="C25" s="69">
        <v>28</v>
      </c>
      <c r="D25" s="69">
        <v>2</v>
      </c>
      <c r="E25" s="69">
        <v>1</v>
      </c>
      <c r="F25" s="69">
        <v>0</v>
      </c>
      <c r="G25" s="69">
        <v>29</v>
      </c>
      <c r="H25" s="26"/>
      <c r="I25"/>
      <c r="J25"/>
      <c r="K25"/>
    </row>
    <row r="26" spans="1:11" s="34" customFormat="1" x14ac:dyDescent="0.2">
      <c r="A26" s="39" t="s">
        <v>1420</v>
      </c>
      <c r="B26" s="69">
        <v>33</v>
      </c>
      <c r="C26" s="69">
        <v>32</v>
      </c>
      <c r="D26" s="69">
        <v>1</v>
      </c>
      <c r="E26" s="69">
        <v>0</v>
      </c>
      <c r="F26" s="69">
        <v>0</v>
      </c>
      <c r="G26" s="69">
        <v>33</v>
      </c>
      <c r="H26" s="26"/>
      <c r="I26"/>
      <c r="J26"/>
      <c r="K26"/>
    </row>
    <row r="27" spans="1:11" s="34" customFormat="1" x14ac:dyDescent="0.2">
      <c r="A27" s="39" t="s">
        <v>1353</v>
      </c>
      <c r="B27" s="69">
        <v>27</v>
      </c>
      <c r="C27" s="69">
        <v>25</v>
      </c>
      <c r="D27" s="69">
        <v>0</v>
      </c>
      <c r="E27" s="69">
        <v>2</v>
      </c>
      <c r="F27" s="69">
        <v>0</v>
      </c>
      <c r="G27" s="69">
        <v>23</v>
      </c>
      <c r="H27" s="26"/>
      <c r="I27"/>
      <c r="J27"/>
      <c r="K27"/>
    </row>
    <row r="28" spans="1:11" s="34" customFormat="1" x14ac:dyDescent="0.2">
      <c r="A28" s="39" t="s">
        <v>1201</v>
      </c>
      <c r="B28" s="69">
        <v>75</v>
      </c>
      <c r="C28" s="69">
        <v>71</v>
      </c>
      <c r="D28" s="69">
        <v>2</v>
      </c>
      <c r="E28" s="69">
        <v>2</v>
      </c>
      <c r="F28" s="69">
        <v>0</v>
      </c>
      <c r="G28" s="69">
        <v>71</v>
      </c>
      <c r="H28" s="26"/>
      <c r="I28"/>
      <c r="J28"/>
      <c r="K28"/>
    </row>
    <row r="29" spans="1:11" s="34" customFormat="1" x14ac:dyDescent="0.2">
      <c r="A29" s="39" t="s">
        <v>1107</v>
      </c>
      <c r="B29" s="69">
        <v>33</v>
      </c>
      <c r="C29" s="69">
        <v>33</v>
      </c>
      <c r="D29" s="69">
        <v>0</v>
      </c>
      <c r="E29" s="69">
        <v>0</v>
      </c>
      <c r="F29" s="69">
        <v>0</v>
      </c>
      <c r="G29" s="69">
        <v>33</v>
      </c>
      <c r="H29" s="26"/>
      <c r="I29"/>
      <c r="J29"/>
      <c r="K29"/>
    </row>
    <row r="30" spans="1:11" s="34" customFormat="1" x14ac:dyDescent="0.2">
      <c r="A30" s="39" t="s">
        <v>1102</v>
      </c>
      <c r="B30" s="69">
        <v>36</v>
      </c>
      <c r="C30" s="69">
        <v>35</v>
      </c>
      <c r="D30" s="69">
        <v>0</v>
      </c>
      <c r="E30" s="69">
        <v>1</v>
      </c>
      <c r="F30" s="69">
        <v>0</v>
      </c>
      <c r="G30" s="69">
        <v>34</v>
      </c>
      <c r="H30" s="26"/>
      <c r="I30"/>
      <c r="J30"/>
      <c r="K30"/>
    </row>
    <row r="31" spans="1:11" s="48" customFormat="1" x14ac:dyDescent="0.2">
      <c r="A31" s="39" t="s">
        <v>1100</v>
      </c>
      <c r="B31" s="69">
        <v>40</v>
      </c>
      <c r="C31" s="69">
        <v>39</v>
      </c>
      <c r="D31" s="69">
        <v>1</v>
      </c>
      <c r="E31" s="69">
        <v>0</v>
      </c>
      <c r="F31" s="69">
        <v>0</v>
      </c>
      <c r="G31" s="69">
        <v>40</v>
      </c>
      <c r="H31" s="99"/>
      <c r="I31" s="100"/>
      <c r="J31" s="100"/>
      <c r="K31" s="100"/>
    </row>
    <row r="32" spans="1:11" s="34" customFormat="1" x14ac:dyDescent="0.2">
      <c r="A32" s="39" t="s">
        <v>1098</v>
      </c>
      <c r="B32" s="37">
        <v>29</v>
      </c>
      <c r="C32" s="37">
        <v>24</v>
      </c>
      <c r="D32" s="37">
        <v>4</v>
      </c>
      <c r="E32" s="37">
        <v>1</v>
      </c>
      <c r="F32" s="37">
        <v>0</v>
      </c>
      <c r="G32" s="37">
        <v>27</v>
      </c>
      <c r="H32" s="26"/>
      <c r="I32"/>
      <c r="J32"/>
      <c r="K32"/>
    </row>
    <row r="33" spans="1:11" s="34" customFormat="1" x14ac:dyDescent="0.2">
      <c r="A33" s="39" t="s">
        <v>1096</v>
      </c>
      <c r="B33" s="37">
        <v>13</v>
      </c>
      <c r="C33" s="37">
        <v>13</v>
      </c>
      <c r="D33" s="37">
        <v>0</v>
      </c>
      <c r="E33" s="37">
        <v>0</v>
      </c>
      <c r="F33" s="37">
        <v>0</v>
      </c>
      <c r="G33" s="37">
        <v>13</v>
      </c>
      <c r="H33" s="26"/>
      <c r="I33"/>
      <c r="J33"/>
      <c r="K33"/>
    </row>
    <row r="34" spans="1:11" s="34" customFormat="1" x14ac:dyDescent="0.2">
      <c r="A34" s="39" t="s">
        <v>1094</v>
      </c>
      <c r="B34" s="37">
        <v>30</v>
      </c>
      <c r="C34" s="37">
        <v>27</v>
      </c>
      <c r="D34" s="37">
        <v>3</v>
      </c>
      <c r="E34" s="37">
        <v>0</v>
      </c>
      <c r="F34" s="37">
        <v>0</v>
      </c>
      <c r="G34" s="37">
        <v>30</v>
      </c>
      <c r="H34" s="26"/>
      <c r="I34"/>
      <c r="J34"/>
      <c r="K34"/>
    </row>
    <row r="35" spans="1:11" s="48" customFormat="1" x14ac:dyDescent="0.2">
      <c r="A35" s="39" t="s">
        <v>1092</v>
      </c>
      <c r="B35" s="37">
        <v>34</v>
      </c>
      <c r="C35" s="37">
        <v>32</v>
      </c>
      <c r="D35" s="37">
        <v>0</v>
      </c>
      <c r="E35" s="37">
        <v>0</v>
      </c>
      <c r="F35" s="37">
        <v>0</v>
      </c>
      <c r="G35" s="37">
        <v>34</v>
      </c>
      <c r="H35" s="99"/>
      <c r="I35" s="100"/>
      <c r="J35" s="100"/>
      <c r="K35" s="100"/>
    </row>
    <row r="36" spans="1:11" s="48" customFormat="1" x14ac:dyDescent="0.2">
      <c r="A36" s="39" t="s">
        <v>1090</v>
      </c>
      <c r="B36" s="69">
        <v>14</v>
      </c>
      <c r="C36" s="69">
        <v>13</v>
      </c>
      <c r="D36" s="69">
        <v>0</v>
      </c>
      <c r="E36" s="69">
        <v>1</v>
      </c>
      <c r="F36" s="69">
        <v>0</v>
      </c>
      <c r="G36" s="69">
        <v>12</v>
      </c>
      <c r="H36" s="99"/>
      <c r="I36" s="100"/>
      <c r="J36" s="100"/>
      <c r="K36" s="100"/>
    </row>
    <row r="37" spans="1:11" s="34" customFormat="1" x14ac:dyDescent="0.2">
      <c r="A37" s="39" t="s">
        <v>1087</v>
      </c>
      <c r="B37" s="69">
        <v>26</v>
      </c>
      <c r="C37" s="69">
        <v>22</v>
      </c>
      <c r="D37" s="69">
        <v>4</v>
      </c>
      <c r="E37" s="69">
        <v>0</v>
      </c>
      <c r="F37" s="69">
        <v>0</v>
      </c>
      <c r="G37" s="69">
        <v>26</v>
      </c>
      <c r="H37" s="26"/>
      <c r="I37"/>
      <c r="J37"/>
      <c r="K37"/>
    </row>
    <row r="38" spans="1:11" s="34" customFormat="1" x14ac:dyDescent="0.2">
      <c r="A38" s="39" t="s">
        <v>1085</v>
      </c>
      <c r="B38" s="37">
        <v>33</v>
      </c>
      <c r="C38" s="37">
        <v>33</v>
      </c>
      <c r="D38" s="37">
        <v>0</v>
      </c>
      <c r="E38" s="37">
        <v>0</v>
      </c>
      <c r="F38" s="37">
        <v>0</v>
      </c>
      <c r="G38" s="37">
        <v>33</v>
      </c>
      <c r="H38" s="26"/>
      <c r="I38"/>
      <c r="J38"/>
      <c r="K38"/>
    </row>
    <row r="39" spans="1:11" s="34" customFormat="1" x14ac:dyDescent="0.2">
      <c r="A39" s="39" t="s">
        <v>1082</v>
      </c>
      <c r="B39" s="37">
        <v>14</v>
      </c>
      <c r="C39" s="37">
        <v>12</v>
      </c>
      <c r="D39" s="37">
        <v>2</v>
      </c>
      <c r="E39" s="37">
        <v>0</v>
      </c>
      <c r="F39" s="37">
        <v>0</v>
      </c>
      <c r="G39" s="37">
        <v>14</v>
      </c>
      <c r="H39" s="26"/>
      <c r="I39"/>
      <c r="J39"/>
      <c r="K39"/>
    </row>
    <row r="40" spans="1:11" s="34" customFormat="1" x14ac:dyDescent="0.2">
      <c r="A40" s="39" t="s">
        <v>1077</v>
      </c>
      <c r="B40" s="37">
        <v>75</v>
      </c>
      <c r="C40" s="37">
        <v>72</v>
      </c>
      <c r="D40" s="37">
        <v>2</v>
      </c>
      <c r="E40" s="37">
        <v>1</v>
      </c>
      <c r="F40" s="37">
        <v>0</v>
      </c>
      <c r="G40" s="37">
        <v>73</v>
      </c>
      <c r="H40" s="26"/>
      <c r="I40"/>
      <c r="J40"/>
      <c r="K40"/>
    </row>
    <row r="41" spans="1:11" s="34" customFormat="1" x14ac:dyDescent="0.2">
      <c r="A41" s="39" t="s">
        <v>1072</v>
      </c>
      <c r="B41" s="37">
        <v>34</v>
      </c>
      <c r="C41" s="37">
        <v>33</v>
      </c>
      <c r="D41" s="37">
        <v>0</v>
      </c>
      <c r="E41" s="37">
        <v>0</v>
      </c>
      <c r="F41" s="37">
        <v>1</v>
      </c>
      <c r="G41" s="37">
        <v>32</v>
      </c>
      <c r="H41" s="26"/>
      <c r="I41"/>
      <c r="J41"/>
      <c r="K41"/>
    </row>
    <row r="42" spans="1:11" s="34" customFormat="1" x14ac:dyDescent="0.2">
      <c r="A42" s="39" t="s">
        <v>1068</v>
      </c>
      <c r="B42" s="37">
        <v>33</v>
      </c>
      <c r="C42" s="37">
        <v>31</v>
      </c>
      <c r="D42" s="37">
        <v>1</v>
      </c>
      <c r="E42" s="37">
        <v>1</v>
      </c>
      <c r="F42" s="37">
        <v>0</v>
      </c>
      <c r="G42" s="37">
        <v>31</v>
      </c>
      <c r="H42" s="26"/>
      <c r="I42"/>
      <c r="J42"/>
      <c r="K42"/>
    </row>
    <row r="43" spans="1:11" s="34" customFormat="1" x14ac:dyDescent="0.2">
      <c r="A43" s="39" t="s">
        <v>1064</v>
      </c>
      <c r="B43" s="37">
        <v>30</v>
      </c>
      <c r="C43" s="37">
        <v>28</v>
      </c>
      <c r="D43" s="37">
        <v>1</v>
      </c>
      <c r="E43" s="37">
        <v>1</v>
      </c>
      <c r="F43" s="37">
        <v>0</v>
      </c>
      <c r="G43" s="37">
        <v>28</v>
      </c>
      <c r="H43" s="26"/>
      <c r="I43"/>
      <c r="J43"/>
      <c r="K43"/>
    </row>
    <row r="44" spans="1:11" s="34" customFormat="1" x14ac:dyDescent="0.2">
      <c r="A44" s="39" t="s">
        <v>1062</v>
      </c>
      <c r="B44" s="37">
        <v>29</v>
      </c>
      <c r="C44" s="37">
        <v>27</v>
      </c>
      <c r="D44" s="37">
        <v>2</v>
      </c>
      <c r="E44" s="37">
        <v>0</v>
      </c>
      <c r="F44" s="37">
        <v>0</v>
      </c>
      <c r="G44" s="37">
        <v>29</v>
      </c>
      <c r="H44" s="26"/>
      <c r="I44"/>
      <c r="J44"/>
      <c r="K44"/>
    </row>
    <row r="45" spans="1:11" s="34" customFormat="1" x14ac:dyDescent="0.2">
      <c r="A45" s="39" t="s">
        <v>1059</v>
      </c>
      <c r="B45" s="37">
        <v>13</v>
      </c>
      <c r="C45" s="37">
        <v>11</v>
      </c>
      <c r="D45" s="37">
        <v>2</v>
      </c>
      <c r="E45" s="37">
        <v>0</v>
      </c>
      <c r="F45" s="37">
        <v>0</v>
      </c>
      <c r="G45" s="37">
        <v>13</v>
      </c>
      <c r="H45" s="26"/>
      <c r="I45"/>
      <c r="J45"/>
      <c r="K45"/>
    </row>
    <row r="46" spans="1:11" s="34" customFormat="1" x14ac:dyDescent="0.2">
      <c r="A46" s="39" t="s">
        <v>1058</v>
      </c>
      <c r="B46" s="37">
        <v>16</v>
      </c>
      <c r="C46" s="37">
        <v>13</v>
      </c>
      <c r="D46" s="37">
        <v>1</v>
      </c>
      <c r="E46" s="37">
        <v>2</v>
      </c>
      <c r="F46" s="37">
        <v>0</v>
      </c>
      <c r="G46" s="37">
        <v>12</v>
      </c>
      <c r="H46" s="26"/>
      <c r="I46"/>
      <c r="J46"/>
      <c r="K46"/>
    </row>
    <row r="47" spans="1:11" s="34" customFormat="1" x14ac:dyDescent="0.2">
      <c r="A47" s="39" t="s">
        <v>1056</v>
      </c>
      <c r="B47" s="37">
        <v>19</v>
      </c>
      <c r="C47" s="37">
        <v>15</v>
      </c>
      <c r="D47" s="37">
        <v>1</v>
      </c>
      <c r="E47" s="37">
        <v>2</v>
      </c>
      <c r="F47" s="37">
        <v>1</v>
      </c>
      <c r="G47" s="37">
        <v>13</v>
      </c>
      <c r="H47" s="26"/>
      <c r="I47"/>
      <c r="J47"/>
      <c r="K47"/>
    </row>
    <row r="48" spans="1:11" s="34" customFormat="1" x14ac:dyDescent="0.2">
      <c r="A48" s="39" t="s">
        <v>1054</v>
      </c>
      <c r="B48" s="37">
        <v>10</v>
      </c>
      <c r="C48" s="37">
        <v>6</v>
      </c>
      <c r="D48" s="37">
        <v>1</v>
      </c>
      <c r="E48" s="37">
        <v>2</v>
      </c>
      <c r="F48" s="37">
        <v>1</v>
      </c>
      <c r="G48" s="37">
        <v>4</v>
      </c>
      <c r="H48" s="26"/>
      <c r="I48"/>
      <c r="J48"/>
      <c r="K48"/>
    </row>
    <row r="49" spans="1:11" s="34" customFormat="1" x14ac:dyDescent="0.2">
      <c r="A49" s="39" t="s">
        <v>1052</v>
      </c>
      <c r="B49" s="37">
        <v>35</v>
      </c>
      <c r="C49" s="37">
        <v>11</v>
      </c>
      <c r="D49" s="37">
        <v>1</v>
      </c>
      <c r="E49" s="37">
        <v>5</v>
      </c>
      <c r="F49" s="37">
        <v>18</v>
      </c>
      <c r="G49" s="37">
        <v>-11</v>
      </c>
      <c r="H49" s="26"/>
      <c r="I49"/>
      <c r="J49"/>
      <c r="K49"/>
    </row>
    <row r="50" spans="1:11" s="34" customFormat="1" x14ac:dyDescent="0.2">
      <c r="A50" s="39" t="s">
        <v>1050</v>
      </c>
      <c r="B50" s="37">
        <v>43</v>
      </c>
      <c r="C50" s="37">
        <v>19</v>
      </c>
      <c r="D50" s="37">
        <v>0</v>
      </c>
      <c r="E50" s="37">
        <v>12</v>
      </c>
      <c r="F50" s="37">
        <v>12</v>
      </c>
      <c r="G50" s="37">
        <v>-5</v>
      </c>
      <c r="H50" s="26"/>
      <c r="I50"/>
      <c r="J50"/>
      <c r="K50"/>
    </row>
    <row r="51" spans="1:11" s="34" customFormat="1" x14ac:dyDescent="0.2">
      <c r="A51" s="39" t="s">
        <v>1047</v>
      </c>
      <c r="B51" s="37">
        <v>26</v>
      </c>
      <c r="C51" s="37">
        <v>13</v>
      </c>
      <c r="D51" s="37">
        <v>0</v>
      </c>
      <c r="E51" s="37">
        <v>2</v>
      </c>
      <c r="F51" s="37">
        <v>10</v>
      </c>
      <c r="G51" s="37">
        <v>1</v>
      </c>
      <c r="H51" s="26"/>
      <c r="I51"/>
      <c r="J51"/>
      <c r="K51"/>
    </row>
    <row r="52" spans="1:11" s="34" customFormat="1" x14ac:dyDescent="0.2">
      <c r="A52" s="39" t="s">
        <v>1045</v>
      </c>
      <c r="B52" s="37">
        <v>71</v>
      </c>
      <c r="C52" s="37">
        <v>71</v>
      </c>
      <c r="D52" s="37">
        <v>0</v>
      </c>
      <c r="E52" s="37">
        <v>0</v>
      </c>
      <c r="F52" s="37">
        <v>0</v>
      </c>
      <c r="G52" s="37">
        <v>71</v>
      </c>
      <c r="H52" s="26"/>
      <c r="I52"/>
      <c r="J52"/>
      <c r="K52"/>
    </row>
    <row r="53" spans="1:11" s="34" customFormat="1" x14ac:dyDescent="0.2">
      <c r="A53" s="39" t="s">
        <v>1049</v>
      </c>
      <c r="B53" s="37">
        <v>42</v>
      </c>
      <c r="C53" s="37">
        <v>41</v>
      </c>
      <c r="D53" s="37">
        <v>1</v>
      </c>
      <c r="E53" s="37">
        <v>0</v>
      </c>
      <c r="F53" s="37">
        <v>0</v>
      </c>
      <c r="G53" s="37">
        <v>42</v>
      </c>
      <c r="H53" s="26"/>
      <c r="I53"/>
      <c r="J53"/>
      <c r="K53"/>
    </row>
    <row r="54" spans="1:11" s="34" customFormat="1" x14ac:dyDescent="0.2">
      <c r="A54" s="39" t="s">
        <v>949</v>
      </c>
      <c r="B54" s="37">
        <v>32</v>
      </c>
      <c r="C54" s="37">
        <v>31</v>
      </c>
      <c r="D54" s="37">
        <v>1</v>
      </c>
      <c r="E54" s="37">
        <v>0</v>
      </c>
      <c r="F54" s="37">
        <v>0</v>
      </c>
      <c r="G54" s="37">
        <v>32</v>
      </c>
      <c r="H54" s="26"/>
      <c r="I54"/>
      <c r="J54"/>
      <c r="K54"/>
    </row>
    <row r="55" spans="1:11" s="34" customFormat="1" x14ac:dyDescent="0.2">
      <c r="A55" s="39" t="s">
        <v>947</v>
      </c>
      <c r="B55" s="37">
        <v>34</v>
      </c>
      <c r="C55" s="37">
        <v>33</v>
      </c>
      <c r="D55" s="37">
        <v>1</v>
      </c>
      <c r="E55" s="37">
        <v>0</v>
      </c>
      <c r="F55" s="37">
        <v>0</v>
      </c>
      <c r="G55" s="37">
        <v>34</v>
      </c>
      <c r="H55" s="26"/>
      <c r="I55"/>
      <c r="J55"/>
      <c r="K55"/>
    </row>
    <row r="56" spans="1:11" s="34" customFormat="1" x14ac:dyDescent="0.2">
      <c r="A56" s="39" t="s">
        <v>944</v>
      </c>
      <c r="B56" s="37">
        <v>26</v>
      </c>
      <c r="C56" s="37">
        <v>26</v>
      </c>
      <c r="D56" s="37">
        <v>0</v>
      </c>
      <c r="E56" s="37">
        <v>0</v>
      </c>
      <c r="F56" s="37">
        <v>0</v>
      </c>
      <c r="G56" s="37">
        <v>26</v>
      </c>
      <c r="H56" s="26"/>
      <c r="I56"/>
      <c r="J56"/>
      <c r="K56"/>
    </row>
    <row r="57" spans="1:11" s="34" customFormat="1" x14ac:dyDescent="0.2">
      <c r="A57" s="39" t="s">
        <v>941</v>
      </c>
      <c r="B57" s="37">
        <v>14</v>
      </c>
      <c r="C57" s="37">
        <v>14</v>
      </c>
      <c r="D57" s="37">
        <v>0</v>
      </c>
      <c r="E57" s="37">
        <v>0</v>
      </c>
      <c r="F57" s="37">
        <v>0</v>
      </c>
      <c r="G57" s="37">
        <v>14</v>
      </c>
      <c r="H57" s="26"/>
      <c r="I57"/>
      <c r="J57"/>
      <c r="K57"/>
    </row>
    <row r="58" spans="1:11" s="34" customFormat="1" x14ac:dyDescent="0.2">
      <c r="A58" s="39" t="s">
        <v>938</v>
      </c>
      <c r="B58" s="37">
        <v>20</v>
      </c>
      <c r="C58" s="37">
        <v>19</v>
      </c>
      <c r="D58" s="37">
        <v>1</v>
      </c>
      <c r="E58" s="37">
        <v>0</v>
      </c>
      <c r="F58" s="37">
        <v>0</v>
      </c>
      <c r="G58" s="37">
        <v>20</v>
      </c>
      <c r="H58" s="26"/>
      <c r="I58"/>
      <c r="J58"/>
      <c r="K58"/>
    </row>
    <row r="59" spans="1:11" s="34" customFormat="1" x14ac:dyDescent="0.2">
      <c r="A59" s="39" t="s">
        <v>936</v>
      </c>
      <c r="B59" s="37">
        <v>43</v>
      </c>
      <c r="C59" s="37">
        <v>41</v>
      </c>
      <c r="D59" s="37">
        <v>1</v>
      </c>
      <c r="E59" s="37">
        <v>1</v>
      </c>
      <c r="F59" s="37">
        <v>0</v>
      </c>
      <c r="G59" s="37">
        <v>41</v>
      </c>
      <c r="H59" s="26"/>
      <c r="I59"/>
      <c r="J59"/>
      <c r="K59"/>
    </row>
    <row r="60" spans="1:11" s="34" customFormat="1" x14ac:dyDescent="0.2">
      <c r="A60" s="39" t="s">
        <v>942</v>
      </c>
      <c r="B60" s="37">
        <v>13</v>
      </c>
      <c r="C60" s="37">
        <v>12</v>
      </c>
      <c r="D60" s="37">
        <v>1</v>
      </c>
      <c r="E60" s="37">
        <v>0</v>
      </c>
      <c r="F60" s="37">
        <v>0</v>
      </c>
      <c r="G60" s="37">
        <v>13</v>
      </c>
      <c r="H60" s="26"/>
      <c r="I60"/>
      <c r="J60"/>
      <c r="K60"/>
    </row>
    <row r="61" spans="1:11" s="34" customFormat="1" x14ac:dyDescent="0.2">
      <c r="A61" s="39" t="s">
        <v>933</v>
      </c>
      <c r="B61" s="37">
        <v>31</v>
      </c>
      <c r="C61" s="37">
        <v>31</v>
      </c>
      <c r="D61" s="37">
        <v>0</v>
      </c>
      <c r="E61" s="37">
        <v>0</v>
      </c>
      <c r="F61" s="37">
        <v>0</v>
      </c>
      <c r="G61" s="37">
        <v>31</v>
      </c>
      <c r="H61" s="26"/>
      <c r="I61"/>
      <c r="J61"/>
      <c r="K61"/>
    </row>
    <row r="62" spans="1:11" s="34" customFormat="1" x14ac:dyDescent="0.2">
      <c r="A62" s="39" t="s">
        <v>931</v>
      </c>
      <c r="B62" s="37">
        <v>32</v>
      </c>
      <c r="C62" s="37">
        <v>30</v>
      </c>
      <c r="D62" s="37">
        <v>1</v>
      </c>
      <c r="E62" s="37">
        <v>1</v>
      </c>
      <c r="F62" s="37">
        <v>0</v>
      </c>
      <c r="G62" s="37">
        <v>30</v>
      </c>
      <c r="H62" s="26"/>
      <c r="I62"/>
      <c r="J62"/>
      <c r="K62"/>
    </row>
    <row r="63" spans="1:11" s="34" customFormat="1" x14ac:dyDescent="0.2">
      <c r="A63" s="39" t="s">
        <v>929</v>
      </c>
      <c r="B63" s="37">
        <v>15</v>
      </c>
      <c r="C63" s="37">
        <v>13</v>
      </c>
      <c r="D63" s="37">
        <v>0</v>
      </c>
      <c r="E63" s="37">
        <v>2</v>
      </c>
      <c r="F63" s="37">
        <v>0</v>
      </c>
      <c r="G63" s="37">
        <v>11</v>
      </c>
      <c r="H63" s="26"/>
      <c r="I63"/>
      <c r="J63"/>
      <c r="K63"/>
    </row>
    <row r="64" spans="1:11" s="34" customFormat="1" x14ac:dyDescent="0.2">
      <c r="A64" s="39" t="s">
        <v>927</v>
      </c>
      <c r="B64" s="37">
        <v>73</v>
      </c>
      <c r="C64" s="37">
        <v>69</v>
      </c>
      <c r="D64" s="37">
        <v>2</v>
      </c>
      <c r="E64" s="37">
        <v>2</v>
      </c>
      <c r="F64" s="37">
        <v>0</v>
      </c>
      <c r="G64" s="37">
        <v>69</v>
      </c>
      <c r="H64" s="26"/>
      <c r="I64"/>
      <c r="J64"/>
      <c r="K64"/>
    </row>
    <row r="65" spans="1:11" s="34" customFormat="1" x14ac:dyDescent="0.2">
      <c r="A65" s="39" t="s">
        <v>881</v>
      </c>
      <c r="B65" s="37">
        <v>36</v>
      </c>
      <c r="C65" s="37">
        <v>36</v>
      </c>
      <c r="D65" s="37">
        <v>0</v>
      </c>
      <c r="E65" s="37">
        <v>0</v>
      </c>
      <c r="F65" s="37">
        <v>0</v>
      </c>
      <c r="G65" s="37">
        <v>36</v>
      </c>
      <c r="H65" s="26"/>
      <c r="I65"/>
      <c r="J65"/>
      <c r="K65"/>
    </row>
    <row r="66" spans="1:11" s="34" customFormat="1" x14ac:dyDescent="0.2">
      <c r="A66" s="39" t="s">
        <v>874</v>
      </c>
      <c r="B66" s="37">
        <v>34</v>
      </c>
      <c r="C66" s="37">
        <v>33</v>
      </c>
      <c r="D66" s="37">
        <v>1</v>
      </c>
      <c r="E66" s="37">
        <v>0</v>
      </c>
      <c r="F66" s="37">
        <v>0</v>
      </c>
      <c r="G66" s="37">
        <v>34</v>
      </c>
      <c r="H66" s="26"/>
      <c r="I66"/>
      <c r="J66"/>
      <c r="K66"/>
    </row>
    <row r="67" spans="1:11" s="34" customFormat="1" x14ac:dyDescent="0.2">
      <c r="A67" s="39" t="s">
        <v>871</v>
      </c>
      <c r="B67" s="37">
        <v>31</v>
      </c>
      <c r="C67" s="37">
        <v>31</v>
      </c>
      <c r="D67" s="37">
        <v>0</v>
      </c>
      <c r="E67" s="37">
        <v>0</v>
      </c>
      <c r="F67" s="37">
        <v>0</v>
      </c>
      <c r="G67" s="37">
        <v>31</v>
      </c>
      <c r="H67" s="26"/>
      <c r="I67"/>
      <c r="J67"/>
      <c r="K67"/>
    </row>
    <row r="68" spans="1:11" s="34" customFormat="1" x14ac:dyDescent="0.2">
      <c r="A68" s="39" t="s">
        <v>868</v>
      </c>
      <c r="B68" s="37">
        <v>25</v>
      </c>
      <c r="C68" s="37">
        <v>21</v>
      </c>
      <c r="D68" s="37">
        <v>2</v>
      </c>
      <c r="E68" s="37">
        <v>2</v>
      </c>
      <c r="F68" s="37">
        <v>0</v>
      </c>
      <c r="G68" s="37">
        <v>21</v>
      </c>
      <c r="H68" s="26"/>
      <c r="I68"/>
      <c r="J68"/>
      <c r="K68"/>
    </row>
    <row r="69" spans="1:11" s="34" customFormat="1" x14ac:dyDescent="0.2">
      <c r="A69" s="39" t="s">
        <v>865</v>
      </c>
      <c r="B69" s="37">
        <v>13</v>
      </c>
      <c r="C69" s="37">
        <v>13</v>
      </c>
      <c r="D69" s="37">
        <v>0</v>
      </c>
      <c r="E69" s="37">
        <v>0</v>
      </c>
      <c r="F69" s="37">
        <v>0</v>
      </c>
      <c r="G69" s="37">
        <v>13</v>
      </c>
      <c r="H69" s="26"/>
      <c r="I69"/>
      <c r="J69"/>
      <c r="K69"/>
    </row>
    <row r="70" spans="1:11" s="34" customFormat="1" x14ac:dyDescent="0.2">
      <c r="A70" s="39" t="s">
        <v>862</v>
      </c>
      <c r="B70" s="37">
        <v>20</v>
      </c>
      <c r="C70" s="37">
        <v>19</v>
      </c>
      <c r="D70" s="37">
        <v>0</v>
      </c>
      <c r="E70" s="37">
        <v>1</v>
      </c>
      <c r="F70" s="37">
        <v>0</v>
      </c>
      <c r="G70" s="37">
        <v>18</v>
      </c>
      <c r="H70" s="26"/>
      <c r="I70"/>
      <c r="J70"/>
      <c r="K70"/>
    </row>
    <row r="71" spans="1:11" s="34" customFormat="1" x14ac:dyDescent="0.2">
      <c r="A71" s="39" t="s">
        <v>861</v>
      </c>
      <c r="B71" s="37">
        <v>43</v>
      </c>
      <c r="C71" s="37">
        <v>42</v>
      </c>
      <c r="D71" s="37">
        <v>1</v>
      </c>
      <c r="E71" s="37">
        <v>0</v>
      </c>
      <c r="F71" s="37">
        <v>0</v>
      </c>
      <c r="G71" s="37">
        <v>43</v>
      </c>
      <c r="H71" s="26"/>
      <c r="I71"/>
      <c r="J71"/>
      <c r="K71"/>
    </row>
    <row r="72" spans="1:11" s="48" customFormat="1" x14ac:dyDescent="0.2">
      <c r="A72" s="39" t="s">
        <v>858</v>
      </c>
      <c r="B72" s="37">
        <v>19</v>
      </c>
      <c r="C72" s="37">
        <v>18</v>
      </c>
      <c r="D72" s="37">
        <v>1</v>
      </c>
      <c r="E72" s="37">
        <v>0</v>
      </c>
      <c r="F72" s="37">
        <v>0</v>
      </c>
      <c r="G72" s="37">
        <v>19</v>
      </c>
      <c r="H72" s="99"/>
      <c r="I72" s="100"/>
      <c r="J72" s="100"/>
      <c r="K72" s="100"/>
    </row>
    <row r="73" spans="1:11" s="48" customFormat="1" x14ac:dyDescent="0.2">
      <c r="A73" s="39" t="s">
        <v>856</v>
      </c>
      <c r="B73" s="37">
        <v>29</v>
      </c>
      <c r="C73" s="37">
        <v>28</v>
      </c>
      <c r="D73" s="37">
        <v>0</v>
      </c>
      <c r="E73" s="37">
        <v>1</v>
      </c>
      <c r="F73" s="37">
        <v>0</v>
      </c>
      <c r="G73" s="37">
        <v>27</v>
      </c>
      <c r="H73" s="99"/>
      <c r="I73" s="100"/>
      <c r="J73" s="100"/>
      <c r="K73" s="100"/>
    </row>
    <row r="74" spans="1:11" s="48" customFormat="1" x14ac:dyDescent="0.2">
      <c r="A74" s="39" t="s">
        <v>853</v>
      </c>
      <c r="B74" s="37">
        <v>37</v>
      </c>
      <c r="C74" s="37">
        <v>37</v>
      </c>
      <c r="D74" s="37">
        <v>0</v>
      </c>
      <c r="E74" s="37">
        <v>0</v>
      </c>
      <c r="F74" s="37">
        <v>0</v>
      </c>
      <c r="G74" s="37">
        <v>37</v>
      </c>
      <c r="H74" s="99"/>
      <c r="I74" s="100"/>
      <c r="J74" s="100"/>
      <c r="K74" s="100"/>
    </row>
    <row r="75" spans="1:11" s="48" customFormat="1" x14ac:dyDescent="0.2">
      <c r="A75" s="39" t="s">
        <v>852</v>
      </c>
      <c r="B75" s="69">
        <v>19</v>
      </c>
      <c r="C75" s="69">
        <v>19</v>
      </c>
      <c r="D75" s="69">
        <v>0</v>
      </c>
      <c r="E75" s="69">
        <v>0</v>
      </c>
      <c r="F75" s="69">
        <v>0</v>
      </c>
      <c r="G75" s="69">
        <v>19</v>
      </c>
      <c r="H75" s="99"/>
      <c r="I75" s="100"/>
      <c r="J75" s="100"/>
      <c r="K75" s="100"/>
    </row>
    <row r="76" spans="1:11" s="34" customFormat="1" x14ac:dyDescent="0.2">
      <c r="A76" s="39" t="s">
        <v>850</v>
      </c>
      <c r="B76" s="69">
        <v>69</v>
      </c>
      <c r="C76" s="69">
        <v>69</v>
      </c>
      <c r="D76" s="69">
        <v>0</v>
      </c>
      <c r="E76" s="69">
        <v>0</v>
      </c>
      <c r="F76" s="69">
        <v>0</v>
      </c>
      <c r="G76" s="69">
        <v>69</v>
      </c>
      <c r="H76" s="26"/>
      <c r="I76"/>
      <c r="J76"/>
      <c r="K76"/>
    </row>
    <row r="77" spans="1:11" s="34" customFormat="1" x14ac:dyDescent="0.2">
      <c r="A77" s="39" t="s">
        <v>840</v>
      </c>
      <c r="B77" s="69">
        <v>44</v>
      </c>
      <c r="C77" s="69">
        <v>43</v>
      </c>
      <c r="D77" s="69">
        <v>1</v>
      </c>
      <c r="E77" s="69">
        <v>0</v>
      </c>
      <c r="F77" s="69">
        <v>0</v>
      </c>
      <c r="G77" s="69">
        <v>44</v>
      </c>
      <c r="H77" s="26"/>
      <c r="I77"/>
      <c r="J77"/>
      <c r="K77"/>
    </row>
    <row r="78" spans="1:11" s="34" customFormat="1" x14ac:dyDescent="0.2">
      <c r="A78" s="39" t="s">
        <v>835</v>
      </c>
      <c r="B78" s="69">
        <v>32</v>
      </c>
      <c r="C78" s="69">
        <v>31</v>
      </c>
      <c r="D78" s="69">
        <v>0</v>
      </c>
      <c r="E78" s="69">
        <v>0</v>
      </c>
      <c r="F78" s="69">
        <v>1</v>
      </c>
      <c r="G78" s="69">
        <v>30</v>
      </c>
      <c r="H78" s="26"/>
      <c r="I78"/>
      <c r="J78"/>
      <c r="K78"/>
    </row>
    <row r="79" spans="1:11" s="34" customFormat="1" x14ac:dyDescent="0.2">
      <c r="A79" s="39" t="s">
        <v>833</v>
      </c>
      <c r="B79" s="37">
        <v>38</v>
      </c>
      <c r="C79" s="37">
        <v>34</v>
      </c>
      <c r="D79" s="37">
        <v>0</v>
      </c>
      <c r="E79" s="37">
        <v>4</v>
      </c>
      <c r="F79" s="37">
        <v>0</v>
      </c>
      <c r="G79" s="37">
        <v>30</v>
      </c>
      <c r="H79" s="26"/>
      <c r="I79"/>
      <c r="J79"/>
      <c r="K79"/>
    </row>
    <row r="80" spans="1:11" s="34" customFormat="1" x14ac:dyDescent="0.2">
      <c r="A80" s="39" t="s">
        <v>831</v>
      </c>
      <c r="B80" s="37">
        <v>26</v>
      </c>
      <c r="C80" s="37">
        <v>24</v>
      </c>
      <c r="D80" s="37">
        <v>1</v>
      </c>
      <c r="E80" s="37">
        <v>0</v>
      </c>
      <c r="F80" s="37">
        <v>1</v>
      </c>
      <c r="G80" s="37">
        <v>24</v>
      </c>
      <c r="H80" s="26"/>
      <c r="I80"/>
      <c r="J80"/>
      <c r="K80"/>
    </row>
    <row r="81" spans="1:11" s="48" customFormat="1" x14ac:dyDescent="0.2">
      <c r="A81" s="39" t="s">
        <v>829</v>
      </c>
      <c r="B81" s="37">
        <v>16</v>
      </c>
      <c r="C81" s="37">
        <v>16</v>
      </c>
      <c r="D81" s="37">
        <v>0</v>
      </c>
      <c r="E81" s="37">
        <v>0</v>
      </c>
      <c r="F81" s="37">
        <v>0</v>
      </c>
      <c r="G81" s="37">
        <v>16</v>
      </c>
      <c r="H81" s="99"/>
      <c r="I81" s="100"/>
      <c r="J81" s="100"/>
      <c r="K81" s="100"/>
    </row>
    <row r="82" spans="1:11" s="48" customFormat="1" x14ac:dyDescent="0.2">
      <c r="A82" s="39" t="s">
        <v>827</v>
      </c>
      <c r="B82" s="37">
        <v>18</v>
      </c>
      <c r="C82" s="37">
        <v>17</v>
      </c>
      <c r="D82" s="37">
        <v>0</v>
      </c>
      <c r="E82" s="37">
        <v>1</v>
      </c>
      <c r="F82" s="37">
        <v>0</v>
      </c>
      <c r="G82" s="37">
        <v>16</v>
      </c>
      <c r="H82" s="99"/>
      <c r="I82" s="100"/>
      <c r="J82" s="100"/>
      <c r="K82" s="100"/>
    </row>
    <row r="83" spans="1:11" s="48" customFormat="1" x14ac:dyDescent="0.2">
      <c r="A83" s="39" t="s">
        <v>825</v>
      </c>
      <c r="B83" s="37">
        <v>50</v>
      </c>
      <c r="C83" s="37">
        <v>47</v>
      </c>
      <c r="D83" s="37">
        <v>3</v>
      </c>
      <c r="E83" s="37">
        <v>0</v>
      </c>
      <c r="F83" s="37">
        <v>0</v>
      </c>
      <c r="G83" s="37">
        <v>50</v>
      </c>
      <c r="H83" s="99"/>
      <c r="I83" s="100"/>
      <c r="J83" s="100"/>
      <c r="K83" s="100"/>
    </row>
    <row r="84" spans="1:11" s="34" customFormat="1" x14ac:dyDescent="0.2">
      <c r="A84" s="39" t="s">
        <v>823</v>
      </c>
      <c r="B84" s="37">
        <v>17</v>
      </c>
      <c r="C84" s="37">
        <v>15</v>
      </c>
      <c r="D84" s="37">
        <v>0</v>
      </c>
      <c r="E84" s="37">
        <v>1</v>
      </c>
      <c r="F84" s="37">
        <v>0</v>
      </c>
      <c r="G84" s="37">
        <v>13</v>
      </c>
      <c r="H84" s="26"/>
      <c r="I84"/>
      <c r="J84"/>
      <c r="K84"/>
    </row>
    <row r="85" spans="1:11" s="34" customFormat="1" x14ac:dyDescent="0.2">
      <c r="A85" s="39" t="s">
        <v>821</v>
      </c>
      <c r="B85" s="69">
        <v>27</v>
      </c>
      <c r="C85" s="69">
        <v>26</v>
      </c>
      <c r="D85" s="69">
        <v>0</v>
      </c>
      <c r="E85" s="69">
        <v>1</v>
      </c>
      <c r="F85" s="69">
        <v>0</v>
      </c>
      <c r="G85" s="69">
        <v>25</v>
      </c>
      <c r="H85" s="26"/>
      <c r="I85"/>
      <c r="J85"/>
      <c r="K85"/>
    </row>
    <row r="86" spans="1:11" s="34" customFormat="1" x14ac:dyDescent="0.2">
      <c r="A86" s="39" t="s">
        <v>819</v>
      </c>
      <c r="B86" s="69">
        <v>27</v>
      </c>
      <c r="C86" s="69">
        <v>27</v>
      </c>
      <c r="D86" s="69">
        <v>0</v>
      </c>
      <c r="E86" s="69">
        <v>0</v>
      </c>
      <c r="F86" s="69">
        <v>0</v>
      </c>
      <c r="G86" s="69">
        <v>27</v>
      </c>
      <c r="H86" s="26"/>
      <c r="I86"/>
      <c r="J86"/>
      <c r="K86"/>
    </row>
    <row r="87" spans="1:11" s="48" customFormat="1" x14ac:dyDescent="0.2">
      <c r="A87" s="39" t="s">
        <v>817</v>
      </c>
      <c r="B87" s="69">
        <v>14</v>
      </c>
      <c r="C87" s="69">
        <v>14</v>
      </c>
      <c r="D87" s="69">
        <v>0</v>
      </c>
      <c r="E87" s="69">
        <v>0</v>
      </c>
      <c r="F87" s="69">
        <v>0</v>
      </c>
      <c r="G87" s="69">
        <v>14</v>
      </c>
      <c r="H87" s="99"/>
      <c r="I87" s="100"/>
      <c r="J87" s="100"/>
      <c r="K87" s="100"/>
    </row>
    <row r="88" spans="1:11" s="48" customFormat="1" x14ac:dyDescent="0.2">
      <c r="A88" s="39" t="s">
        <v>815</v>
      </c>
      <c r="B88" s="37">
        <v>67</v>
      </c>
      <c r="C88" s="37">
        <v>66</v>
      </c>
      <c r="D88" s="37">
        <v>0</v>
      </c>
      <c r="E88" s="37">
        <v>1</v>
      </c>
      <c r="F88" s="37">
        <v>0</v>
      </c>
      <c r="G88" s="37">
        <v>65</v>
      </c>
      <c r="H88" s="99"/>
      <c r="I88" s="100"/>
      <c r="J88" s="100"/>
      <c r="K88" s="100"/>
    </row>
    <row r="89" spans="1:11" s="48" customFormat="1" x14ac:dyDescent="0.2">
      <c r="A89" s="39" t="s">
        <v>805</v>
      </c>
      <c r="B89" s="69">
        <v>36</v>
      </c>
      <c r="C89" s="69">
        <v>34</v>
      </c>
      <c r="D89" s="69">
        <v>1</v>
      </c>
      <c r="E89" s="69">
        <v>1</v>
      </c>
      <c r="F89" s="69">
        <v>0</v>
      </c>
      <c r="G89" s="69">
        <v>34</v>
      </c>
      <c r="H89" s="99"/>
      <c r="I89" s="100"/>
      <c r="J89" s="100"/>
      <c r="K89" s="100"/>
    </row>
    <row r="90" spans="1:11" s="48" customFormat="1" x14ac:dyDescent="0.2">
      <c r="A90" s="39" t="s">
        <v>802</v>
      </c>
      <c r="B90" s="69">
        <v>31</v>
      </c>
      <c r="C90" s="69">
        <v>29</v>
      </c>
      <c r="D90" s="69">
        <v>0</v>
      </c>
      <c r="E90" s="69">
        <v>2</v>
      </c>
      <c r="F90" s="69">
        <v>0</v>
      </c>
      <c r="G90" s="69">
        <v>27</v>
      </c>
      <c r="H90" s="99"/>
      <c r="I90" s="100"/>
      <c r="J90" s="100"/>
      <c r="K90" s="100"/>
    </row>
    <row r="91" spans="1:11" s="48" customFormat="1" x14ac:dyDescent="0.2">
      <c r="A91" s="39" t="s">
        <v>800</v>
      </c>
      <c r="B91" s="69">
        <v>40</v>
      </c>
      <c r="C91" s="69">
        <v>37</v>
      </c>
      <c r="D91" s="69">
        <v>2</v>
      </c>
      <c r="E91" s="69">
        <v>1</v>
      </c>
      <c r="F91" s="69">
        <v>0</v>
      </c>
      <c r="G91" s="69">
        <v>38</v>
      </c>
      <c r="H91" s="99"/>
      <c r="I91" s="100"/>
      <c r="J91" s="100"/>
      <c r="K91" s="100"/>
    </row>
    <row r="92" spans="1:11" s="48" customFormat="1" x14ac:dyDescent="0.2">
      <c r="A92" s="39" t="s">
        <v>797</v>
      </c>
      <c r="B92" s="69">
        <v>21</v>
      </c>
      <c r="C92" s="69">
        <v>21</v>
      </c>
      <c r="D92" s="69">
        <v>0</v>
      </c>
      <c r="E92" s="69">
        <v>0</v>
      </c>
      <c r="F92" s="69">
        <v>0</v>
      </c>
      <c r="G92" s="69">
        <v>21</v>
      </c>
      <c r="H92" s="99"/>
      <c r="I92" s="100"/>
      <c r="J92" s="100"/>
      <c r="K92" s="100"/>
    </row>
    <row r="93" spans="1:11" s="34" customFormat="1" x14ac:dyDescent="0.2">
      <c r="A93" s="39" t="s">
        <v>794</v>
      </c>
      <c r="B93" s="69">
        <v>17</v>
      </c>
      <c r="C93" s="69">
        <v>16</v>
      </c>
      <c r="D93" s="69">
        <v>0</v>
      </c>
      <c r="E93" s="69">
        <v>1</v>
      </c>
      <c r="F93" s="69">
        <v>0</v>
      </c>
      <c r="G93" s="69">
        <v>15</v>
      </c>
      <c r="H93" s="26"/>
      <c r="I93"/>
      <c r="J93"/>
      <c r="K93"/>
    </row>
    <row r="94" spans="1:11" s="34" customFormat="1" x14ac:dyDescent="0.2">
      <c r="A94" s="39" t="s">
        <v>792</v>
      </c>
      <c r="B94" s="69">
        <v>17</v>
      </c>
      <c r="C94" s="69">
        <v>15</v>
      </c>
      <c r="D94" s="69">
        <v>0</v>
      </c>
      <c r="E94" s="69">
        <v>2</v>
      </c>
      <c r="F94" s="69">
        <v>0</v>
      </c>
      <c r="G94" s="69">
        <v>13</v>
      </c>
      <c r="H94" s="26"/>
      <c r="I94"/>
      <c r="J94"/>
      <c r="K94"/>
    </row>
    <row r="95" spans="1:11" s="34" customFormat="1" x14ac:dyDescent="0.2">
      <c r="A95" s="39" t="s">
        <v>790</v>
      </c>
      <c r="B95" s="69">
        <v>31</v>
      </c>
      <c r="C95" s="69">
        <v>31</v>
      </c>
      <c r="D95" s="69">
        <v>0</v>
      </c>
      <c r="E95" s="69">
        <v>0</v>
      </c>
      <c r="F95" s="69">
        <v>0</v>
      </c>
      <c r="G95" s="69">
        <v>31</v>
      </c>
      <c r="H95" s="26"/>
      <c r="I95"/>
      <c r="J95"/>
      <c r="K95"/>
    </row>
    <row r="96" spans="1:11" s="34" customFormat="1" x14ac:dyDescent="0.2">
      <c r="A96" s="39" t="s">
        <v>788</v>
      </c>
      <c r="B96" s="69">
        <v>14</v>
      </c>
      <c r="C96" s="69">
        <v>14</v>
      </c>
      <c r="D96" s="69">
        <v>0</v>
      </c>
      <c r="E96" s="69">
        <v>0</v>
      </c>
      <c r="F96" s="69">
        <v>0</v>
      </c>
      <c r="G96" s="69">
        <v>14</v>
      </c>
      <c r="H96" s="26"/>
      <c r="I96"/>
      <c r="J96"/>
      <c r="K96"/>
    </row>
    <row r="97" spans="1:11" s="34" customFormat="1" x14ac:dyDescent="0.2">
      <c r="A97" s="39" t="s">
        <v>786</v>
      </c>
      <c r="B97" s="69">
        <v>32</v>
      </c>
      <c r="C97" s="69">
        <v>30</v>
      </c>
      <c r="D97" s="69">
        <v>0</v>
      </c>
      <c r="E97" s="69">
        <v>2</v>
      </c>
      <c r="F97" s="69">
        <v>0</v>
      </c>
      <c r="G97" s="69">
        <v>28</v>
      </c>
      <c r="H97" s="26"/>
      <c r="I97"/>
      <c r="J97"/>
      <c r="K97"/>
    </row>
    <row r="98" spans="1:11" s="34" customFormat="1" x14ac:dyDescent="0.2">
      <c r="A98" s="39" t="s">
        <v>781</v>
      </c>
      <c r="B98" s="37">
        <v>37</v>
      </c>
      <c r="C98" s="37">
        <v>35</v>
      </c>
      <c r="D98" s="37">
        <v>2</v>
      </c>
      <c r="E98" s="37">
        <v>0</v>
      </c>
      <c r="F98" s="37">
        <v>0</v>
      </c>
      <c r="G98" s="37">
        <v>37</v>
      </c>
      <c r="H98" s="26"/>
      <c r="I98"/>
      <c r="J98"/>
      <c r="K98"/>
    </row>
    <row r="99" spans="1:11" s="34" customFormat="1" x14ac:dyDescent="0.2">
      <c r="A99" s="39" t="s">
        <v>779</v>
      </c>
      <c r="B99" s="37">
        <v>21</v>
      </c>
      <c r="C99" s="37">
        <v>20</v>
      </c>
      <c r="D99" s="37">
        <v>0</v>
      </c>
      <c r="E99" s="37">
        <v>0</v>
      </c>
      <c r="F99" s="37">
        <v>1</v>
      </c>
      <c r="G99" s="37">
        <v>19</v>
      </c>
      <c r="H99" s="26"/>
      <c r="I99"/>
      <c r="J99"/>
      <c r="K99"/>
    </row>
    <row r="100" spans="1:11" s="34" customFormat="1" x14ac:dyDescent="0.2">
      <c r="A100" s="39" t="s">
        <v>778</v>
      </c>
      <c r="B100" s="37">
        <v>77</v>
      </c>
      <c r="C100" s="37">
        <v>65</v>
      </c>
      <c r="D100" s="37">
        <v>3</v>
      </c>
      <c r="E100" s="37">
        <v>8</v>
      </c>
      <c r="F100" s="37">
        <v>1</v>
      </c>
      <c r="G100" s="37">
        <v>59</v>
      </c>
      <c r="H100" s="26"/>
      <c r="I100"/>
      <c r="J100"/>
      <c r="K100"/>
    </row>
    <row r="101" spans="1:11" s="34" customFormat="1" x14ac:dyDescent="0.2">
      <c r="A101" s="39" t="s">
        <v>736</v>
      </c>
      <c r="B101" s="37">
        <v>29</v>
      </c>
      <c r="C101" s="37">
        <v>29</v>
      </c>
      <c r="D101" s="37">
        <v>0</v>
      </c>
      <c r="E101" s="37">
        <v>1</v>
      </c>
      <c r="F101" s="37">
        <v>0</v>
      </c>
      <c r="G101" s="37">
        <v>29</v>
      </c>
      <c r="H101" s="26"/>
      <c r="I101"/>
      <c r="J101"/>
      <c r="K101"/>
    </row>
    <row r="102" spans="1:11" s="34" customFormat="1" x14ac:dyDescent="0.2">
      <c r="A102" s="39" t="s">
        <v>725</v>
      </c>
      <c r="B102" s="37">
        <v>29</v>
      </c>
      <c r="C102" s="37">
        <v>26</v>
      </c>
      <c r="D102" s="37">
        <v>0</v>
      </c>
      <c r="E102" s="37">
        <v>2</v>
      </c>
      <c r="F102" s="37">
        <v>1</v>
      </c>
      <c r="G102" s="37">
        <v>23</v>
      </c>
      <c r="H102" s="26"/>
      <c r="I102"/>
      <c r="J102"/>
      <c r="K102"/>
    </row>
    <row r="103" spans="1:11" s="34" customFormat="1" x14ac:dyDescent="0.2">
      <c r="A103" s="39" t="s">
        <v>723</v>
      </c>
      <c r="B103" s="37">
        <f t="shared" ref="B103:B134" si="1">SUM(C103:F103)</f>
        <v>30</v>
      </c>
      <c r="C103" s="37">
        <v>26</v>
      </c>
      <c r="D103" s="37">
        <v>2</v>
      </c>
      <c r="E103" s="37">
        <v>1</v>
      </c>
      <c r="F103" s="37">
        <v>1</v>
      </c>
      <c r="G103" s="37">
        <f t="shared" ref="G103:G134" si="2">C103+D103-E103-F103</f>
        <v>26</v>
      </c>
      <c r="H103" s="26"/>
      <c r="I103"/>
      <c r="J103"/>
      <c r="K103"/>
    </row>
    <row r="104" spans="1:11" s="34" customFormat="1" x14ac:dyDescent="0.2">
      <c r="A104" s="39" t="s">
        <v>720</v>
      </c>
      <c r="B104" s="37">
        <f t="shared" si="1"/>
        <v>26</v>
      </c>
      <c r="C104" s="37">
        <v>25</v>
      </c>
      <c r="D104" s="37">
        <v>0</v>
      </c>
      <c r="E104" s="37">
        <v>1</v>
      </c>
      <c r="F104" s="37" t="s">
        <v>247</v>
      </c>
      <c r="G104" s="37">
        <f t="shared" si="2"/>
        <v>24</v>
      </c>
      <c r="H104" s="26"/>
      <c r="I104"/>
      <c r="J104"/>
      <c r="K104"/>
    </row>
    <row r="105" spans="1:11" s="34" customFormat="1" x14ac:dyDescent="0.2">
      <c r="A105" s="39" t="s">
        <v>718</v>
      </c>
      <c r="B105" s="37">
        <f t="shared" si="1"/>
        <v>15</v>
      </c>
      <c r="C105" s="37">
        <v>14</v>
      </c>
      <c r="D105" s="37">
        <v>0</v>
      </c>
      <c r="E105" s="37">
        <v>1</v>
      </c>
      <c r="F105" s="37">
        <v>0</v>
      </c>
      <c r="G105" s="37">
        <f t="shared" si="2"/>
        <v>13</v>
      </c>
      <c r="H105" s="26"/>
      <c r="I105"/>
    </row>
    <row r="106" spans="1:11" s="34" customFormat="1" x14ac:dyDescent="0.2">
      <c r="A106" s="39" t="s">
        <v>715</v>
      </c>
      <c r="B106" s="37">
        <f t="shared" si="1"/>
        <v>16</v>
      </c>
      <c r="C106" s="37">
        <v>16</v>
      </c>
      <c r="D106" s="37">
        <v>0</v>
      </c>
      <c r="E106" s="37">
        <v>0</v>
      </c>
      <c r="F106" s="37">
        <v>0</v>
      </c>
      <c r="G106" s="37">
        <f t="shared" si="2"/>
        <v>16</v>
      </c>
      <c r="H106" s="26"/>
    </row>
    <row r="107" spans="1:11" s="34" customFormat="1" x14ac:dyDescent="0.2">
      <c r="A107" s="39" t="s">
        <v>711</v>
      </c>
      <c r="B107" s="37">
        <f t="shared" si="1"/>
        <v>35</v>
      </c>
      <c r="C107" s="37">
        <v>24</v>
      </c>
      <c r="D107" s="37">
        <v>4</v>
      </c>
      <c r="E107" s="37">
        <v>6</v>
      </c>
      <c r="F107" s="37">
        <v>1</v>
      </c>
      <c r="G107" s="37">
        <f t="shared" si="2"/>
        <v>21</v>
      </c>
      <c r="H107" s="26"/>
    </row>
    <row r="108" spans="1:11" s="34" customFormat="1" x14ac:dyDescent="0.2">
      <c r="A108" s="39" t="s">
        <v>710</v>
      </c>
      <c r="B108" s="37">
        <f t="shared" si="1"/>
        <v>14</v>
      </c>
      <c r="C108" s="37">
        <v>13</v>
      </c>
      <c r="D108" s="37">
        <v>1</v>
      </c>
      <c r="E108" s="37">
        <v>0</v>
      </c>
      <c r="F108" s="37">
        <v>0</v>
      </c>
      <c r="G108" s="37">
        <f t="shared" si="2"/>
        <v>14</v>
      </c>
      <c r="H108" s="26"/>
    </row>
    <row r="109" spans="1:11" s="34" customFormat="1" x14ac:dyDescent="0.2">
      <c r="A109" s="39" t="s">
        <v>709</v>
      </c>
      <c r="B109" s="37">
        <f t="shared" si="1"/>
        <v>32</v>
      </c>
      <c r="C109" s="37">
        <v>31</v>
      </c>
      <c r="D109" s="37">
        <v>1</v>
      </c>
      <c r="E109" s="37">
        <v>0</v>
      </c>
      <c r="F109" s="37">
        <v>0</v>
      </c>
      <c r="G109" s="37">
        <f t="shared" si="2"/>
        <v>32</v>
      </c>
      <c r="H109" s="26"/>
    </row>
    <row r="110" spans="1:11" s="34" customFormat="1" x14ac:dyDescent="0.2">
      <c r="A110" s="39" t="s">
        <v>707</v>
      </c>
      <c r="B110" s="37">
        <f t="shared" si="1"/>
        <v>40</v>
      </c>
      <c r="C110" s="37">
        <v>39</v>
      </c>
      <c r="D110" s="37">
        <v>0</v>
      </c>
      <c r="E110" s="37">
        <v>1</v>
      </c>
      <c r="F110" s="37">
        <v>0</v>
      </c>
      <c r="G110" s="37">
        <f t="shared" si="2"/>
        <v>38</v>
      </c>
      <c r="H110" s="26"/>
    </row>
    <row r="111" spans="1:11" s="34" customFormat="1" x14ac:dyDescent="0.2">
      <c r="A111" s="39" t="s">
        <v>705</v>
      </c>
      <c r="B111" s="37">
        <f t="shared" si="1"/>
        <v>25</v>
      </c>
      <c r="C111" s="37">
        <v>24</v>
      </c>
      <c r="D111" s="37">
        <v>0</v>
      </c>
      <c r="E111" s="37">
        <v>1</v>
      </c>
      <c r="F111" s="37">
        <v>0</v>
      </c>
      <c r="G111" s="37">
        <f t="shared" si="2"/>
        <v>23</v>
      </c>
      <c r="H111" s="26"/>
    </row>
    <row r="112" spans="1:11" s="34" customFormat="1" x14ac:dyDescent="0.2">
      <c r="A112" s="39" t="s">
        <v>702</v>
      </c>
      <c r="B112" s="37">
        <f t="shared" si="1"/>
        <v>75</v>
      </c>
      <c r="C112" s="37">
        <v>73</v>
      </c>
      <c r="D112" s="37">
        <v>0</v>
      </c>
      <c r="E112" s="37">
        <v>2</v>
      </c>
      <c r="F112" s="37">
        <v>0</v>
      </c>
      <c r="G112" s="37">
        <f t="shared" si="2"/>
        <v>71</v>
      </c>
      <c r="H112" s="26"/>
    </row>
    <row r="113" spans="1:11" s="34" customFormat="1" x14ac:dyDescent="0.2">
      <c r="A113" s="39" t="s">
        <v>641</v>
      </c>
      <c r="B113" s="37">
        <f t="shared" si="1"/>
        <v>34</v>
      </c>
      <c r="C113" s="37">
        <v>33</v>
      </c>
      <c r="D113" s="37">
        <f>D7</f>
        <v>0</v>
      </c>
      <c r="E113" s="37">
        <v>1</v>
      </c>
      <c r="F113" s="37">
        <f>F7</f>
        <v>0</v>
      </c>
      <c r="G113" s="37">
        <f t="shared" si="2"/>
        <v>32</v>
      </c>
      <c r="H113" s="26"/>
    </row>
    <row r="114" spans="1:11" s="34" customFormat="1" x14ac:dyDescent="0.2">
      <c r="A114" s="39" t="s">
        <v>638</v>
      </c>
      <c r="B114" s="37">
        <f t="shared" si="1"/>
        <v>29</v>
      </c>
      <c r="C114" s="37">
        <v>29</v>
      </c>
      <c r="D114" s="37">
        <v>0</v>
      </c>
      <c r="E114" s="37">
        <v>0</v>
      </c>
      <c r="F114" s="37">
        <v>0</v>
      </c>
      <c r="G114" s="37">
        <f t="shared" si="2"/>
        <v>29</v>
      </c>
      <c r="H114" s="26"/>
    </row>
    <row r="115" spans="1:11" s="34" customFormat="1" x14ac:dyDescent="0.2">
      <c r="A115" s="39" t="s">
        <v>634</v>
      </c>
      <c r="B115" s="37">
        <f t="shared" si="1"/>
        <v>25</v>
      </c>
      <c r="C115" s="37">
        <v>24</v>
      </c>
      <c r="D115" s="37">
        <v>0</v>
      </c>
      <c r="E115" s="37">
        <v>1</v>
      </c>
      <c r="F115" s="37">
        <v>0</v>
      </c>
      <c r="G115" s="37">
        <f t="shared" si="2"/>
        <v>23</v>
      </c>
      <c r="H115" s="26"/>
    </row>
    <row r="116" spans="1:11" s="34" customFormat="1" x14ac:dyDescent="0.2">
      <c r="A116" s="39" t="s">
        <v>700</v>
      </c>
      <c r="B116" s="37">
        <f t="shared" si="1"/>
        <v>29</v>
      </c>
      <c r="C116" s="37">
        <v>28</v>
      </c>
      <c r="D116" s="37">
        <v>1</v>
      </c>
      <c r="E116" s="37">
        <v>0</v>
      </c>
      <c r="F116" s="37">
        <v>0</v>
      </c>
      <c r="G116" s="37">
        <f t="shared" si="2"/>
        <v>29</v>
      </c>
      <c r="H116" s="26"/>
    </row>
    <row r="117" spans="1:11" s="34" customFormat="1" x14ac:dyDescent="0.2">
      <c r="A117" s="39" t="s">
        <v>630</v>
      </c>
      <c r="B117" s="37">
        <f t="shared" si="1"/>
        <v>15</v>
      </c>
      <c r="C117" s="37">
        <v>14</v>
      </c>
      <c r="D117" s="37">
        <v>0</v>
      </c>
      <c r="E117" s="37">
        <v>1</v>
      </c>
      <c r="F117" s="37">
        <v>0</v>
      </c>
      <c r="G117" s="37">
        <f t="shared" si="2"/>
        <v>13</v>
      </c>
      <c r="H117" s="26"/>
    </row>
    <row r="118" spans="1:11" s="34" customFormat="1" x14ac:dyDescent="0.2">
      <c r="A118" s="39" t="s">
        <v>629</v>
      </c>
      <c r="B118" s="37">
        <f t="shared" si="1"/>
        <v>26</v>
      </c>
      <c r="C118" s="37">
        <v>26</v>
      </c>
      <c r="D118" s="37">
        <v>0</v>
      </c>
      <c r="E118" s="37">
        <v>0</v>
      </c>
      <c r="F118" s="37">
        <v>0</v>
      </c>
      <c r="G118" s="37">
        <f t="shared" si="2"/>
        <v>26</v>
      </c>
      <c r="H118" s="26"/>
    </row>
    <row r="119" spans="1:11" s="34" customFormat="1" x14ac:dyDescent="0.2">
      <c r="A119" s="39" t="s">
        <v>627</v>
      </c>
      <c r="B119" s="37">
        <f t="shared" si="1"/>
        <v>32</v>
      </c>
      <c r="C119" s="37">
        <v>29</v>
      </c>
      <c r="D119" s="37">
        <v>3</v>
      </c>
      <c r="E119" s="37">
        <v>0</v>
      </c>
      <c r="F119" s="37">
        <v>0</v>
      </c>
      <c r="G119" s="37">
        <f t="shared" si="2"/>
        <v>32</v>
      </c>
      <c r="H119" s="26"/>
    </row>
    <row r="120" spans="1:11" s="34" customFormat="1" x14ac:dyDescent="0.2">
      <c r="A120" s="39" t="s">
        <v>622</v>
      </c>
      <c r="B120" s="37">
        <f t="shared" si="1"/>
        <v>14</v>
      </c>
      <c r="C120" s="37">
        <v>13</v>
      </c>
      <c r="D120" s="37">
        <v>1</v>
      </c>
      <c r="E120" s="37">
        <f>E7</f>
        <v>0</v>
      </c>
      <c r="F120" s="37">
        <f>F7</f>
        <v>0</v>
      </c>
      <c r="G120" s="37">
        <f t="shared" si="2"/>
        <v>14</v>
      </c>
      <c r="H120" s="26"/>
    </row>
    <row r="121" spans="1:11" s="34" customFormat="1" x14ac:dyDescent="0.2">
      <c r="A121" s="39" t="s">
        <v>618</v>
      </c>
      <c r="B121" s="37">
        <f t="shared" si="1"/>
        <v>49</v>
      </c>
      <c r="C121" s="37">
        <v>48</v>
      </c>
      <c r="D121" s="37">
        <v>1</v>
      </c>
      <c r="E121" s="37">
        <v>0</v>
      </c>
      <c r="F121" s="37">
        <v>0</v>
      </c>
      <c r="G121" s="37">
        <f t="shared" si="2"/>
        <v>49</v>
      </c>
      <c r="H121" s="26"/>
    </row>
    <row r="122" spans="1:11" s="34" customFormat="1" x14ac:dyDescent="0.2">
      <c r="A122" s="39" t="s">
        <v>619</v>
      </c>
      <c r="B122" s="37">
        <f t="shared" si="1"/>
        <v>39</v>
      </c>
      <c r="C122" s="37">
        <v>36</v>
      </c>
      <c r="D122" s="37">
        <v>1</v>
      </c>
      <c r="E122" s="37">
        <v>2</v>
      </c>
      <c r="F122" s="37">
        <v>0</v>
      </c>
      <c r="G122" s="37">
        <f t="shared" si="2"/>
        <v>35</v>
      </c>
      <c r="H122" s="26"/>
    </row>
    <row r="123" spans="1:11" s="48" customFormat="1" x14ac:dyDescent="0.2">
      <c r="A123" s="39" t="s">
        <v>620</v>
      </c>
      <c r="B123" s="37">
        <f t="shared" si="1"/>
        <v>22</v>
      </c>
      <c r="C123" s="37">
        <v>21</v>
      </c>
      <c r="D123" s="37">
        <v>0</v>
      </c>
      <c r="E123" s="37">
        <v>1</v>
      </c>
      <c r="F123" s="37">
        <v>0</v>
      </c>
      <c r="G123" s="37">
        <f t="shared" si="2"/>
        <v>20</v>
      </c>
      <c r="H123" s="26"/>
      <c r="I123" s="34"/>
      <c r="J123" s="34"/>
      <c r="K123" s="34"/>
    </row>
    <row r="124" spans="1:11" s="34" customFormat="1" x14ac:dyDescent="0.2">
      <c r="A124" s="39" t="s">
        <v>701</v>
      </c>
      <c r="B124" s="37">
        <f t="shared" si="1"/>
        <v>68</v>
      </c>
      <c r="C124" s="37">
        <v>66</v>
      </c>
      <c r="D124" s="37">
        <v>0</v>
      </c>
      <c r="E124" s="37">
        <v>2</v>
      </c>
      <c r="F124" s="37">
        <v>0</v>
      </c>
      <c r="G124" s="37">
        <f t="shared" si="2"/>
        <v>64</v>
      </c>
      <c r="H124" s="26"/>
    </row>
    <row r="125" spans="1:11" s="34" customFormat="1" x14ac:dyDescent="0.2">
      <c r="A125" s="39" t="s">
        <v>612</v>
      </c>
      <c r="B125" s="37">
        <f t="shared" si="1"/>
        <v>43</v>
      </c>
      <c r="C125" s="37">
        <v>41</v>
      </c>
      <c r="D125" s="37">
        <v>1</v>
      </c>
      <c r="E125" s="37">
        <v>1</v>
      </c>
      <c r="F125" s="37">
        <v>0</v>
      </c>
      <c r="G125" s="37">
        <f t="shared" si="2"/>
        <v>41</v>
      </c>
      <c r="H125" s="26"/>
    </row>
    <row r="126" spans="1:11" s="34" customFormat="1" x14ac:dyDescent="0.2">
      <c r="A126" s="39" t="s">
        <v>605</v>
      </c>
      <c r="B126" s="37">
        <f t="shared" si="1"/>
        <v>27</v>
      </c>
      <c r="C126" s="37">
        <v>26</v>
      </c>
      <c r="D126" s="37">
        <v>1</v>
      </c>
      <c r="E126" s="69">
        <v>0</v>
      </c>
      <c r="F126" s="37">
        <v>0</v>
      </c>
      <c r="G126" s="37">
        <f t="shared" si="2"/>
        <v>27</v>
      </c>
      <c r="H126" s="26"/>
    </row>
    <row r="127" spans="1:11" s="34" customFormat="1" x14ac:dyDescent="0.2">
      <c r="A127" s="39" t="s">
        <v>601</v>
      </c>
      <c r="B127" s="37">
        <f t="shared" si="1"/>
        <v>30</v>
      </c>
      <c r="C127" s="37">
        <v>30</v>
      </c>
      <c r="D127" s="37">
        <v>0</v>
      </c>
      <c r="E127" s="69">
        <v>0</v>
      </c>
      <c r="F127" s="37">
        <v>0</v>
      </c>
      <c r="G127" s="37">
        <f t="shared" si="2"/>
        <v>30</v>
      </c>
      <c r="H127" s="26"/>
    </row>
    <row r="128" spans="1:11" s="34" customFormat="1" x14ac:dyDescent="0.2">
      <c r="A128" s="39" t="s">
        <v>599</v>
      </c>
      <c r="B128" s="37">
        <f t="shared" si="1"/>
        <v>24</v>
      </c>
      <c r="C128" s="37">
        <v>23</v>
      </c>
      <c r="D128" s="37">
        <v>1</v>
      </c>
      <c r="E128" s="69">
        <v>0</v>
      </c>
      <c r="F128" s="37">
        <v>0</v>
      </c>
      <c r="G128" s="37">
        <f t="shared" si="2"/>
        <v>24</v>
      </c>
      <c r="H128" s="26"/>
    </row>
    <row r="129" spans="1:11" s="34" customFormat="1" x14ac:dyDescent="0.2">
      <c r="A129" s="39" t="s">
        <v>596</v>
      </c>
      <c r="B129" s="37">
        <f t="shared" si="1"/>
        <v>24</v>
      </c>
      <c r="C129" s="37">
        <v>17</v>
      </c>
      <c r="D129" s="37">
        <v>7</v>
      </c>
      <c r="E129" s="69">
        <v>0</v>
      </c>
      <c r="F129" s="37">
        <v>0</v>
      </c>
      <c r="G129" s="37">
        <f t="shared" si="2"/>
        <v>24</v>
      </c>
      <c r="H129" s="26"/>
    </row>
    <row r="130" spans="1:11" s="34" customFormat="1" x14ac:dyDescent="0.2">
      <c r="A130" s="39" t="s">
        <v>595</v>
      </c>
      <c r="B130" s="37">
        <f t="shared" si="1"/>
        <v>19</v>
      </c>
      <c r="C130" s="37">
        <v>18</v>
      </c>
      <c r="D130" s="37">
        <v>1</v>
      </c>
      <c r="E130" s="69">
        <v>0</v>
      </c>
      <c r="F130" s="37">
        <v>0</v>
      </c>
      <c r="G130" s="37">
        <f t="shared" si="2"/>
        <v>19</v>
      </c>
      <c r="H130" s="26"/>
    </row>
    <row r="131" spans="1:11" s="34" customFormat="1" x14ac:dyDescent="0.2">
      <c r="A131" s="39" t="s">
        <v>593</v>
      </c>
      <c r="B131" s="37">
        <f t="shared" si="1"/>
        <v>34</v>
      </c>
      <c r="C131" s="37">
        <v>33</v>
      </c>
      <c r="D131" s="37">
        <v>0</v>
      </c>
      <c r="E131" s="69">
        <v>1</v>
      </c>
      <c r="F131" s="37">
        <v>0</v>
      </c>
      <c r="G131" s="37">
        <f t="shared" si="2"/>
        <v>32</v>
      </c>
      <c r="H131" s="26"/>
    </row>
    <row r="132" spans="1:11" s="34" customFormat="1" x14ac:dyDescent="0.2">
      <c r="A132" s="39" t="s">
        <v>590</v>
      </c>
      <c r="B132" s="37">
        <f t="shared" si="1"/>
        <v>16</v>
      </c>
      <c r="C132" s="37">
        <v>15</v>
      </c>
      <c r="D132" s="37">
        <v>1</v>
      </c>
      <c r="E132" s="69">
        <v>0</v>
      </c>
      <c r="F132" s="37">
        <v>0</v>
      </c>
      <c r="G132" s="37">
        <f t="shared" si="2"/>
        <v>16</v>
      </c>
      <c r="H132" s="26"/>
    </row>
    <row r="133" spans="1:11" s="34" customFormat="1" x14ac:dyDescent="0.2">
      <c r="A133" s="39" t="s">
        <v>588</v>
      </c>
      <c r="B133" s="37">
        <f t="shared" si="1"/>
        <v>34</v>
      </c>
      <c r="C133" s="37">
        <v>31</v>
      </c>
      <c r="D133" s="37">
        <v>3</v>
      </c>
      <c r="E133" s="69">
        <v>0</v>
      </c>
      <c r="F133" s="37">
        <v>0</v>
      </c>
      <c r="G133" s="37">
        <f t="shared" si="2"/>
        <v>34</v>
      </c>
      <c r="H133" s="26"/>
    </row>
    <row r="134" spans="1:11" s="34" customFormat="1" x14ac:dyDescent="0.2">
      <c r="A134" s="39" t="s">
        <v>586</v>
      </c>
      <c r="B134" s="37">
        <f t="shared" si="1"/>
        <v>48</v>
      </c>
      <c r="C134" s="37">
        <v>44</v>
      </c>
      <c r="D134" s="37">
        <v>0</v>
      </c>
      <c r="E134" s="69">
        <v>4</v>
      </c>
      <c r="F134" s="37">
        <v>0</v>
      </c>
      <c r="G134" s="37">
        <f t="shared" si="2"/>
        <v>40</v>
      </c>
      <c r="H134" s="26"/>
    </row>
    <row r="135" spans="1:11" s="34" customFormat="1" x14ac:dyDescent="0.2">
      <c r="A135" s="39" t="s">
        <v>584</v>
      </c>
      <c r="B135" s="37">
        <f t="shared" ref="B135:B166" si="3">SUM(C135:F135)</f>
        <v>22</v>
      </c>
      <c r="C135" s="37">
        <v>22</v>
      </c>
      <c r="D135" s="37">
        <v>0</v>
      </c>
      <c r="E135" s="69">
        <v>0</v>
      </c>
      <c r="F135" s="37">
        <v>0</v>
      </c>
      <c r="G135" s="37">
        <f t="shared" ref="G135:G166" si="4">C135+D135-E135-F135</f>
        <v>22</v>
      </c>
      <c r="H135" s="26"/>
    </row>
    <row r="136" spans="1:11" s="34" customFormat="1" x14ac:dyDescent="0.2">
      <c r="A136" s="39" t="s">
        <v>582</v>
      </c>
      <c r="B136" s="37">
        <f t="shared" si="3"/>
        <v>81</v>
      </c>
      <c r="C136" s="37">
        <v>77</v>
      </c>
      <c r="D136" s="37">
        <v>1</v>
      </c>
      <c r="E136" s="69">
        <v>3</v>
      </c>
      <c r="F136" s="37">
        <v>0</v>
      </c>
      <c r="G136" s="37">
        <f t="shared" si="4"/>
        <v>75</v>
      </c>
      <c r="H136" s="26"/>
    </row>
    <row r="137" spans="1:11" s="34" customFormat="1" x14ac:dyDescent="0.2">
      <c r="A137" s="39" t="s">
        <v>572</v>
      </c>
      <c r="B137" s="37">
        <f t="shared" si="3"/>
        <v>34</v>
      </c>
      <c r="C137" s="37">
        <v>30</v>
      </c>
      <c r="D137" s="37">
        <v>1</v>
      </c>
      <c r="E137" s="69">
        <v>3</v>
      </c>
      <c r="F137" s="37">
        <v>0</v>
      </c>
      <c r="G137" s="37">
        <f t="shared" si="4"/>
        <v>28</v>
      </c>
      <c r="H137" s="99"/>
      <c r="J137" s="48"/>
      <c r="K137" s="48"/>
    </row>
    <row r="138" spans="1:11" s="34" customFormat="1" x14ac:dyDescent="0.2">
      <c r="A138" s="39" t="s">
        <v>568</v>
      </c>
      <c r="B138" s="37">
        <f t="shared" si="3"/>
        <v>26</v>
      </c>
      <c r="C138" s="37">
        <v>24</v>
      </c>
      <c r="D138" s="37">
        <v>1</v>
      </c>
      <c r="E138" s="69">
        <v>1</v>
      </c>
      <c r="F138" s="37">
        <v>0</v>
      </c>
      <c r="G138" s="37">
        <f t="shared" si="4"/>
        <v>24</v>
      </c>
      <c r="H138" s="26"/>
      <c r="I138" s="67"/>
    </row>
    <row r="139" spans="1:11" s="34" customFormat="1" x14ac:dyDescent="0.2">
      <c r="A139" s="39" t="s">
        <v>565</v>
      </c>
      <c r="B139" s="37">
        <f t="shared" si="3"/>
        <v>37</v>
      </c>
      <c r="C139" s="37">
        <v>35</v>
      </c>
      <c r="D139" s="37">
        <v>1</v>
      </c>
      <c r="E139" s="69">
        <v>1</v>
      </c>
      <c r="F139" s="37">
        <v>0</v>
      </c>
      <c r="G139" s="37">
        <f t="shared" si="4"/>
        <v>35</v>
      </c>
      <c r="H139" s="26"/>
      <c r="I139" s="67"/>
    </row>
    <row r="140" spans="1:11" s="34" customFormat="1" x14ac:dyDescent="0.2">
      <c r="A140" s="39" t="s">
        <v>564</v>
      </c>
      <c r="B140" s="37">
        <f t="shared" si="3"/>
        <v>23</v>
      </c>
      <c r="C140" s="37">
        <v>20</v>
      </c>
      <c r="D140" s="37">
        <v>1</v>
      </c>
      <c r="E140" s="69">
        <v>2</v>
      </c>
      <c r="F140" s="37">
        <v>0</v>
      </c>
      <c r="G140" s="37">
        <f t="shared" si="4"/>
        <v>19</v>
      </c>
      <c r="H140" s="26"/>
      <c r="I140" s="67"/>
    </row>
    <row r="141" spans="1:11" s="34" customFormat="1" x14ac:dyDescent="0.2">
      <c r="A141" s="39" t="s">
        <v>562</v>
      </c>
      <c r="B141" s="37">
        <f t="shared" si="3"/>
        <v>16</v>
      </c>
      <c r="C141" s="37">
        <v>15</v>
      </c>
      <c r="D141" s="37">
        <v>0</v>
      </c>
      <c r="E141" s="69">
        <v>1</v>
      </c>
      <c r="F141" s="37">
        <v>0</v>
      </c>
      <c r="G141" s="37">
        <f t="shared" si="4"/>
        <v>14</v>
      </c>
      <c r="H141" s="26"/>
      <c r="I141" s="67"/>
    </row>
    <row r="142" spans="1:11" s="34" customFormat="1" x14ac:dyDescent="0.2">
      <c r="A142" s="39" t="s">
        <v>561</v>
      </c>
      <c r="B142" s="37">
        <f t="shared" si="3"/>
        <v>20</v>
      </c>
      <c r="C142" s="37">
        <v>18</v>
      </c>
      <c r="D142" s="37">
        <v>1</v>
      </c>
      <c r="E142" s="69">
        <v>1</v>
      </c>
      <c r="F142" s="37">
        <v>0</v>
      </c>
      <c r="G142" s="37">
        <f t="shared" si="4"/>
        <v>18</v>
      </c>
      <c r="H142" s="26"/>
      <c r="I142" s="67"/>
    </row>
    <row r="143" spans="1:11" s="34" customFormat="1" x14ac:dyDescent="0.2">
      <c r="A143" s="39" t="s">
        <v>556</v>
      </c>
      <c r="B143" s="37">
        <f t="shared" si="3"/>
        <v>24</v>
      </c>
      <c r="C143" s="37">
        <v>21</v>
      </c>
      <c r="D143" s="37">
        <v>2</v>
      </c>
      <c r="E143" s="69">
        <v>1</v>
      </c>
      <c r="F143" s="37">
        <v>0</v>
      </c>
      <c r="G143" s="37">
        <f t="shared" si="4"/>
        <v>22</v>
      </c>
      <c r="H143" s="26"/>
      <c r="I143" s="67"/>
    </row>
    <row r="144" spans="1:11" s="34" customFormat="1" x14ac:dyDescent="0.2">
      <c r="A144" s="39" t="s">
        <v>554</v>
      </c>
      <c r="B144" s="37">
        <f t="shared" si="3"/>
        <v>20</v>
      </c>
      <c r="C144" s="37">
        <v>19</v>
      </c>
      <c r="D144" s="37">
        <v>1</v>
      </c>
      <c r="E144" s="69">
        <v>0</v>
      </c>
      <c r="F144" s="37">
        <v>0</v>
      </c>
      <c r="G144" s="37">
        <f t="shared" si="4"/>
        <v>20</v>
      </c>
      <c r="H144" s="26"/>
      <c r="I144" s="67"/>
    </row>
    <row r="145" spans="1:9" s="34" customFormat="1" x14ac:dyDescent="0.2">
      <c r="A145" s="39" t="s">
        <v>552</v>
      </c>
      <c r="B145" s="37">
        <f t="shared" si="3"/>
        <v>30</v>
      </c>
      <c r="C145" s="37">
        <v>29</v>
      </c>
      <c r="D145" s="37">
        <v>0</v>
      </c>
      <c r="E145" s="69">
        <v>0</v>
      </c>
      <c r="F145" s="37">
        <v>1</v>
      </c>
      <c r="G145" s="37">
        <f t="shared" si="4"/>
        <v>28</v>
      </c>
      <c r="H145" s="26"/>
      <c r="I145" s="67"/>
    </row>
    <row r="146" spans="1:9" s="34" customFormat="1" x14ac:dyDescent="0.2">
      <c r="A146" s="39" t="s">
        <v>550</v>
      </c>
      <c r="B146" s="37">
        <f t="shared" si="3"/>
        <v>32</v>
      </c>
      <c r="C146" s="37">
        <v>30</v>
      </c>
      <c r="D146" s="37">
        <v>1</v>
      </c>
      <c r="E146" s="69">
        <v>1</v>
      </c>
      <c r="F146" s="37">
        <v>0</v>
      </c>
      <c r="G146" s="37">
        <f t="shared" si="4"/>
        <v>30</v>
      </c>
      <c r="H146" s="26"/>
      <c r="I146" s="67"/>
    </row>
    <row r="147" spans="1:9" s="34" customFormat="1" x14ac:dyDescent="0.2">
      <c r="A147" s="39" t="s">
        <v>548</v>
      </c>
      <c r="B147" s="37">
        <f t="shared" si="3"/>
        <v>27</v>
      </c>
      <c r="C147" s="37">
        <v>22</v>
      </c>
      <c r="D147" s="37">
        <v>5</v>
      </c>
      <c r="E147" s="69">
        <v>0</v>
      </c>
      <c r="F147" s="37">
        <v>0</v>
      </c>
      <c r="G147" s="37">
        <f t="shared" si="4"/>
        <v>27</v>
      </c>
      <c r="H147" s="26"/>
      <c r="I147" s="67"/>
    </row>
    <row r="148" spans="1:9" s="34" customFormat="1" x14ac:dyDescent="0.2">
      <c r="A148" s="39" t="s">
        <v>546</v>
      </c>
      <c r="B148" s="37">
        <f t="shared" si="3"/>
        <v>72</v>
      </c>
      <c r="C148" s="37">
        <v>68</v>
      </c>
      <c r="D148" s="37">
        <v>1</v>
      </c>
      <c r="E148" s="69">
        <v>3</v>
      </c>
      <c r="F148" s="37">
        <v>0</v>
      </c>
      <c r="G148" s="37">
        <f t="shared" si="4"/>
        <v>66</v>
      </c>
      <c r="H148" s="26"/>
      <c r="I148" s="67"/>
    </row>
    <row r="149" spans="1:9" s="34" customFormat="1" x14ac:dyDescent="0.2">
      <c r="A149" s="39" t="s">
        <v>544</v>
      </c>
      <c r="B149" s="37">
        <f t="shared" si="3"/>
        <v>33</v>
      </c>
      <c r="C149" s="37">
        <v>32</v>
      </c>
      <c r="D149" s="37">
        <v>1</v>
      </c>
      <c r="E149" s="69">
        <v>0</v>
      </c>
      <c r="F149" s="37">
        <v>0</v>
      </c>
      <c r="G149" s="37">
        <f t="shared" si="4"/>
        <v>33</v>
      </c>
      <c r="H149" s="26"/>
      <c r="I149" s="67"/>
    </row>
    <row r="150" spans="1:9" s="34" customFormat="1" x14ac:dyDescent="0.2">
      <c r="A150" s="39" t="s">
        <v>540</v>
      </c>
      <c r="B150" s="37">
        <f t="shared" si="3"/>
        <v>28</v>
      </c>
      <c r="C150" s="37">
        <v>25</v>
      </c>
      <c r="D150" s="37">
        <v>3</v>
      </c>
      <c r="E150" s="69">
        <v>0</v>
      </c>
      <c r="F150" s="37">
        <v>0</v>
      </c>
      <c r="G150" s="37">
        <f t="shared" si="4"/>
        <v>28</v>
      </c>
      <c r="H150" s="26"/>
    </row>
    <row r="151" spans="1:9" s="34" customFormat="1" x14ac:dyDescent="0.2">
      <c r="A151" s="39" t="s">
        <v>512</v>
      </c>
      <c r="B151" s="37">
        <f t="shared" si="3"/>
        <v>30</v>
      </c>
      <c r="C151" s="69">
        <v>30</v>
      </c>
      <c r="D151" s="69">
        <v>0</v>
      </c>
      <c r="E151" s="69">
        <v>0</v>
      </c>
      <c r="F151" s="69">
        <v>0</v>
      </c>
      <c r="G151" s="37">
        <f t="shared" si="4"/>
        <v>30</v>
      </c>
      <c r="H151" s="26"/>
    </row>
    <row r="152" spans="1:9" s="34" customFormat="1" x14ac:dyDescent="0.2">
      <c r="A152" s="39" t="s">
        <v>509</v>
      </c>
      <c r="B152" s="37">
        <f t="shared" si="3"/>
        <v>26</v>
      </c>
      <c r="C152" s="37">
        <v>23</v>
      </c>
      <c r="D152" s="37">
        <v>2</v>
      </c>
      <c r="E152" s="69">
        <v>1</v>
      </c>
      <c r="F152" s="37">
        <v>0</v>
      </c>
      <c r="G152" s="37">
        <f t="shared" si="4"/>
        <v>24</v>
      </c>
      <c r="H152" s="26"/>
    </row>
    <row r="153" spans="1:9" s="34" customFormat="1" x14ac:dyDescent="0.2">
      <c r="A153" s="39" t="s">
        <v>506</v>
      </c>
      <c r="B153" s="37">
        <f t="shared" si="3"/>
        <v>16</v>
      </c>
      <c r="C153" s="37">
        <v>16</v>
      </c>
      <c r="D153" s="37">
        <v>0</v>
      </c>
      <c r="E153" s="69">
        <v>0</v>
      </c>
      <c r="F153" s="37">
        <v>0</v>
      </c>
      <c r="G153" s="37">
        <f t="shared" si="4"/>
        <v>16</v>
      </c>
      <c r="H153" s="26"/>
    </row>
    <row r="154" spans="1:9" s="34" customFormat="1" x14ac:dyDescent="0.2">
      <c r="A154" s="39" t="s">
        <v>503</v>
      </c>
      <c r="B154" s="37">
        <f t="shared" si="3"/>
        <v>20</v>
      </c>
      <c r="C154" s="37">
        <v>17</v>
      </c>
      <c r="D154" s="37">
        <v>1</v>
      </c>
      <c r="E154" s="69">
        <v>2</v>
      </c>
      <c r="F154" s="37">
        <v>0</v>
      </c>
      <c r="G154" s="37">
        <f t="shared" si="4"/>
        <v>16</v>
      </c>
      <c r="H154" s="26"/>
    </row>
    <row r="155" spans="1:9" s="34" customFormat="1" x14ac:dyDescent="0.2">
      <c r="A155" s="39" t="s">
        <v>501</v>
      </c>
      <c r="B155" s="37">
        <f t="shared" si="3"/>
        <v>21</v>
      </c>
      <c r="C155" s="37">
        <v>18</v>
      </c>
      <c r="D155" s="37">
        <v>3</v>
      </c>
      <c r="E155" s="69">
        <v>0</v>
      </c>
      <c r="F155" s="37">
        <v>0</v>
      </c>
      <c r="G155" s="37">
        <f t="shared" si="4"/>
        <v>21</v>
      </c>
      <c r="H155" s="26"/>
    </row>
    <row r="156" spans="1:9" s="34" customFormat="1" x14ac:dyDescent="0.2">
      <c r="A156" s="39" t="s">
        <v>510</v>
      </c>
      <c r="B156" s="37">
        <f t="shared" si="3"/>
        <v>15</v>
      </c>
      <c r="C156" s="37">
        <v>15</v>
      </c>
      <c r="D156" s="37">
        <v>0</v>
      </c>
      <c r="E156" s="69">
        <v>0</v>
      </c>
      <c r="F156" s="37">
        <v>0</v>
      </c>
      <c r="G156" s="37">
        <f t="shared" si="4"/>
        <v>15</v>
      </c>
      <c r="H156" s="26"/>
    </row>
    <row r="157" spans="1:9" s="34" customFormat="1" x14ac:dyDescent="0.2">
      <c r="A157" s="39" t="s">
        <v>497</v>
      </c>
      <c r="B157" s="37">
        <f t="shared" si="3"/>
        <v>41</v>
      </c>
      <c r="C157" s="37">
        <v>40</v>
      </c>
      <c r="D157" s="37">
        <v>1</v>
      </c>
      <c r="E157" s="69">
        <v>0</v>
      </c>
      <c r="F157" s="37">
        <v>0</v>
      </c>
      <c r="G157" s="37">
        <f t="shared" si="4"/>
        <v>41</v>
      </c>
      <c r="H157" s="26"/>
    </row>
    <row r="158" spans="1:9" s="34" customFormat="1" x14ac:dyDescent="0.2">
      <c r="A158" s="13" t="s">
        <v>496</v>
      </c>
      <c r="B158" s="37">
        <f t="shared" si="3"/>
        <v>33</v>
      </c>
      <c r="C158" s="37">
        <v>30</v>
      </c>
      <c r="D158" s="37">
        <v>2</v>
      </c>
      <c r="E158" s="69">
        <v>1</v>
      </c>
      <c r="F158" s="37">
        <v>0</v>
      </c>
      <c r="G158" s="37">
        <f t="shared" si="4"/>
        <v>31</v>
      </c>
      <c r="H158" s="26"/>
    </row>
    <row r="159" spans="1:9" s="34" customFormat="1" x14ac:dyDescent="0.2">
      <c r="A159" s="13" t="s">
        <v>492</v>
      </c>
      <c r="B159" s="37">
        <f t="shared" si="3"/>
        <v>27</v>
      </c>
      <c r="C159" s="37">
        <v>23</v>
      </c>
      <c r="D159" s="37">
        <v>3</v>
      </c>
      <c r="E159" s="69">
        <v>1</v>
      </c>
      <c r="F159" s="37">
        <v>0</v>
      </c>
      <c r="G159" s="37">
        <f t="shared" si="4"/>
        <v>25</v>
      </c>
      <c r="H159" s="26"/>
    </row>
    <row r="160" spans="1:9" s="34" customFormat="1" x14ac:dyDescent="0.2">
      <c r="A160" s="13" t="s">
        <v>485</v>
      </c>
      <c r="B160" s="37">
        <f t="shared" si="3"/>
        <v>61</v>
      </c>
      <c r="C160" s="37">
        <v>55</v>
      </c>
      <c r="D160" s="37">
        <v>6</v>
      </c>
      <c r="E160" s="69">
        <v>0</v>
      </c>
      <c r="F160" s="37">
        <v>0</v>
      </c>
      <c r="G160" s="37">
        <f t="shared" si="4"/>
        <v>61</v>
      </c>
      <c r="H160" s="26"/>
    </row>
    <row r="161" spans="1:11" s="34" customFormat="1" x14ac:dyDescent="0.2">
      <c r="A161" s="13" t="s">
        <v>476</v>
      </c>
      <c r="B161" s="37">
        <f t="shared" si="3"/>
        <v>30</v>
      </c>
      <c r="C161" s="37">
        <v>29</v>
      </c>
      <c r="D161" s="37">
        <v>1</v>
      </c>
      <c r="E161" s="69">
        <v>0</v>
      </c>
      <c r="F161" s="37">
        <v>0</v>
      </c>
      <c r="G161" s="37">
        <f t="shared" si="4"/>
        <v>30</v>
      </c>
      <c r="H161" s="26"/>
    </row>
    <row r="162" spans="1:11" s="34" customFormat="1" x14ac:dyDescent="0.2">
      <c r="A162" s="13" t="s">
        <v>475</v>
      </c>
      <c r="B162" s="37">
        <f t="shared" si="3"/>
        <v>25</v>
      </c>
      <c r="C162" s="37">
        <v>22</v>
      </c>
      <c r="D162" s="37">
        <v>2</v>
      </c>
      <c r="E162" s="69">
        <v>0</v>
      </c>
      <c r="F162" s="37">
        <v>1</v>
      </c>
      <c r="G162" s="37">
        <f t="shared" si="4"/>
        <v>23</v>
      </c>
      <c r="H162" s="26"/>
    </row>
    <row r="163" spans="1:11" s="34" customFormat="1" x14ac:dyDescent="0.2">
      <c r="A163" s="13" t="s">
        <v>465</v>
      </c>
      <c r="B163" s="37">
        <f t="shared" si="3"/>
        <v>31</v>
      </c>
      <c r="C163" s="37">
        <v>30</v>
      </c>
      <c r="D163" s="37">
        <v>1</v>
      </c>
      <c r="E163" s="69">
        <v>0</v>
      </c>
      <c r="F163" s="37">
        <v>0</v>
      </c>
      <c r="G163" s="37">
        <f t="shared" si="4"/>
        <v>31</v>
      </c>
      <c r="H163" s="26"/>
    </row>
    <row r="164" spans="1:11" s="34" customFormat="1" x14ac:dyDescent="0.2">
      <c r="A164" s="13" t="s">
        <v>463</v>
      </c>
      <c r="B164" s="37">
        <f t="shared" si="3"/>
        <v>15</v>
      </c>
      <c r="C164" s="37">
        <v>14</v>
      </c>
      <c r="D164" s="37">
        <v>0</v>
      </c>
      <c r="E164" s="69">
        <v>1</v>
      </c>
      <c r="F164" s="37">
        <v>0</v>
      </c>
      <c r="G164" s="37">
        <f t="shared" si="4"/>
        <v>13</v>
      </c>
      <c r="H164" s="26"/>
    </row>
    <row r="165" spans="1:11" s="34" customFormat="1" x14ac:dyDescent="0.2">
      <c r="A165" s="13" t="s">
        <v>460</v>
      </c>
      <c r="B165" s="37">
        <f t="shared" si="3"/>
        <v>12</v>
      </c>
      <c r="C165" s="37">
        <v>12</v>
      </c>
      <c r="D165" s="37">
        <v>0</v>
      </c>
      <c r="E165" s="69">
        <v>0</v>
      </c>
      <c r="F165" s="37">
        <v>0</v>
      </c>
      <c r="G165" s="37">
        <f t="shared" si="4"/>
        <v>12</v>
      </c>
      <c r="H165" s="26"/>
    </row>
    <row r="166" spans="1:11" s="34" customFormat="1" x14ac:dyDescent="0.2">
      <c r="A166" s="13" t="s">
        <v>458</v>
      </c>
      <c r="B166" s="37">
        <f t="shared" si="3"/>
        <v>15</v>
      </c>
      <c r="C166" s="37">
        <v>15</v>
      </c>
      <c r="D166" s="37">
        <v>0</v>
      </c>
      <c r="E166" s="69">
        <v>0</v>
      </c>
      <c r="F166" s="37">
        <v>0</v>
      </c>
      <c r="G166" s="37">
        <f t="shared" si="4"/>
        <v>15</v>
      </c>
      <c r="H166" s="26"/>
    </row>
    <row r="167" spans="1:11" s="34" customFormat="1" x14ac:dyDescent="0.2">
      <c r="A167" s="13" t="s">
        <v>455</v>
      </c>
      <c r="B167" s="37">
        <f t="shared" ref="B167:B198" si="5">SUM(C167:F167)</f>
        <v>21</v>
      </c>
      <c r="C167" s="37">
        <v>20</v>
      </c>
      <c r="D167" s="37">
        <v>0</v>
      </c>
      <c r="E167" s="69">
        <v>1</v>
      </c>
      <c r="F167" s="37">
        <v>0</v>
      </c>
      <c r="G167" s="37">
        <f t="shared" ref="G167:G198" si="6">C167+D167-E167-F167</f>
        <v>19</v>
      </c>
      <c r="H167" s="26"/>
    </row>
    <row r="168" spans="1:11" x14ac:dyDescent="0.2">
      <c r="A168" s="13" t="s">
        <v>452</v>
      </c>
      <c r="B168" s="37">
        <f t="shared" si="5"/>
        <v>12</v>
      </c>
      <c r="C168" s="37">
        <v>11</v>
      </c>
      <c r="D168" s="37">
        <v>1</v>
      </c>
      <c r="E168" s="69">
        <v>0</v>
      </c>
      <c r="F168" s="37">
        <v>0</v>
      </c>
      <c r="G168" s="37">
        <f t="shared" si="6"/>
        <v>12</v>
      </c>
      <c r="H168" s="26"/>
      <c r="I168" s="34"/>
      <c r="J168" s="34"/>
      <c r="K168" s="34"/>
    </row>
    <row r="169" spans="1:11" x14ac:dyDescent="0.2">
      <c r="A169" s="13" t="s">
        <v>450</v>
      </c>
      <c r="B169" s="37">
        <f t="shared" si="5"/>
        <v>24</v>
      </c>
      <c r="C169" s="37">
        <v>24</v>
      </c>
      <c r="D169" s="37">
        <v>0</v>
      </c>
      <c r="E169" s="69">
        <v>0</v>
      </c>
      <c r="F169" s="37">
        <v>0</v>
      </c>
      <c r="G169" s="37">
        <f t="shared" si="6"/>
        <v>24</v>
      </c>
      <c r="H169" s="26"/>
      <c r="I169" s="34"/>
      <c r="J169" s="34"/>
      <c r="K169" s="34"/>
    </row>
    <row r="170" spans="1:11" x14ac:dyDescent="0.2">
      <c r="A170" s="13" t="s">
        <v>448</v>
      </c>
      <c r="B170" s="37">
        <f t="shared" si="5"/>
        <v>26</v>
      </c>
      <c r="C170" s="37">
        <v>25</v>
      </c>
      <c r="D170" s="37">
        <v>1</v>
      </c>
      <c r="E170" s="69">
        <v>0</v>
      </c>
      <c r="F170" s="37">
        <v>0</v>
      </c>
      <c r="G170" s="37">
        <f t="shared" si="6"/>
        <v>26</v>
      </c>
      <c r="H170" s="26"/>
      <c r="I170" s="34"/>
      <c r="J170" s="34"/>
      <c r="K170" s="34"/>
    </row>
    <row r="171" spans="1:11" x14ac:dyDescent="0.2">
      <c r="A171" s="13" t="s">
        <v>445</v>
      </c>
      <c r="B171" s="37">
        <f t="shared" si="5"/>
        <v>13</v>
      </c>
      <c r="C171" s="37">
        <v>10</v>
      </c>
      <c r="D171" s="37">
        <v>3</v>
      </c>
      <c r="E171" s="69">
        <v>0</v>
      </c>
      <c r="F171" s="37">
        <v>0</v>
      </c>
      <c r="G171" s="37">
        <f t="shared" si="6"/>
        <v>13</v>
      </c>
      <c r="H171" s="26"/>
      <c r="I171" s="34"/>
      <c r="J171" s="34"/>
      <c r="K171" s="34"/>
    </row>
    <row r="172" spans="1:11" x14ac:dyDescent="0.2">
      <c r="A172" s="13" t="s">
        <v>443</v>
      </c>
      <c r="B172" s="37">
        <f t="shared" si="5"/>
        <v>48</v>
      </c>
      <c r="C172" s="37">
        <v>45</v>
      </c>
      <c r="D172" s="37">
        <v>2</v>
      </c>
      <c r="E172" s="69">
        <v>0</v>
      </c>
      <c r="F172" s="37">
        <v>1</v>
      </c>
      <c r="G172" s="37">
        <f t="shared" si="6"/>
        <v>46</v>
      </c>
      <c r="H172" s="26"/>
      <c r="I172" s="34"/>
      <c r="J172" s="34"/>
      <c r="K172" s="34"/>
    </row>
    <row r="173" spans="1:11" x14ac:dyDescent="0.2">
      <c r="A173" s="13" t="s">
        <v>436</v>
      </c>
      <c r="B173" s="37">
        <f t="shared" si="5"/>
        <v>19</v>
      </c>
      <c r="C173" s="37">
        <v>15</v>
      </c>
      <c r="D173" s="37">
        <v>3</v>
      </c>
      <c r="E173" s="69">
        <v>1</v>
      </c>
      <c r="F173" s="37">
        <v>0</v>
      </c>
      <c r="G173" s="37">
        <f t="shared" si="6"/>
        <v>17</v>
      </c>
      <c r="H173" s="26"/>
      <c r="I173" s="34"/>
      <c r="J173" s="34"/>
      <c r="K173" s="34"/>
    </row>
    <row r="174" spans="1:11" x14ac:dyDescent="0.2">
      <c r="A174" s="13" t="s">
        <v>435</v>
      </c>
      <c r="B174" s="37">
        <f t="shared" si="5"/>
        <v>14</v>
      </c>
      <c r="C174" s="37">
        <v>14</v>
      </c>
      <c r="D174" s="37">
        <v>0</v>
      </c>
      <c r="E174" s="69">
        <v>0</v>
      </c>
      <c r="F174" s="37">
        <v>0</v>
      </c>
      <c r="G174" s="37">
        <f t="shared" si="6"/>
        <v>14</v>
      </c>
      <c r="H174" s="26"/>
      <c r="I174" s="34"/>
      <c r="J174" s="34"/>
      <c r="K174" s="34"/>
    </row>
    <row r="175" spans="1:11" x14ac:dyDescent="0.2">
      <c r="A175" s="13" t="s">
        <v>429</v>
      </c>
      <c r="B175" s="37">
        <f t="shared" si="5"/>
        <v>24</v>
      </c>
      <c r="C175" s="37">
        <v>18</v>
      </c>
      <c r="D175" s="37">
        <v>3</v>
      </c>
      <c r="E175" s="69">
        <v>3</v>
      </c>
      <c r="F175" s="37">
        <v>0</v>
      </c>
      <c r="G175" s="37">
        <f t="shared" si="6"/>
        <v>18</v>
      </c>
      <c r="H175" s="26"/>
      <c r="I175" s="34"/>
      <c r="J175" s="34"/>
      <c r="K175" s="34"/>
    </row>
    <row r="176" spans="1:11" x14ac:dyDescent="0.2">
      <c r="A176" s="13" t="s">
        <v>427</v>
      </c>
      <c r="B176" s="37">
        <f t="shared" si="5"/>
        <v>15</v>
      </c>
      <c r="C176" s="37">
        <v>11</v>
      </c>
      <c r="D176" s="37">
        <v>1</v>
      </c>
      <c r="E176" s="69">
        <v>3</v>
      </c>
      <c r="F176" s="37">
        <v>0</v>
      </c>
      <c r="G176" s="37">
        <f t="shared" si="6"/>
        <v>9</v>
      </c>
      <c r="H176" s="26"/>
      <c r="I176" s="34"/>
      <c r="J176" s="34"/>
      <c r="K176" s="34"/>
    </row>
    <row r="177" spans="1:11" x14ac:dyDescent="0.2">
      <c r="A177" s="13" t="s">
        <v>424</v>
      </c>
      <c r="B177" s="37">
        <f t="shared" si="5"/>
        <v>9</v>
      </c>
      <c r="C177" s="37">
        <v>8</v>
      </c>
      <c r="D177" s="37">
        <v>0</v>
      </c>
      <c r="E177" s="69">
        <v>1</v>
      </c>
      <c r="F177" s="37">
        <v>0</v>
      </c>
      <c r="G177" s="37">
        <f t="shared" si="6"/>
        <v>7</v>
      </c>
      <c r="H177" s="26"/>
      <c r="I177" s="34"/>
      <c r="J177" s="34"/>
      <c r="K177" s="34"/>
    </row>
    <row r="178" spans="1:11" x14ac:dyDescent="0.2">
      <c r="A178" s="13" t="s">
        <v>422</v>
      </c>
      <c r="B178" s="37">
        <f t="shared" si="5"/>
        <v>7</v>
      </c>
      <c r="C178" s="37">
        <v>7</v>
      </c>
      <c r="D178" s="37">
        <v>0</v>
      </c>
      <c r="E178" s="69">
        <v>0</v>
      </c>
      <c r="F178" s="37">
        <v>0</v>
      </c>
      <c r="G178" s="37">
        <f t="shared" si="6"/>
        <v>7</v>
      </c>
      <c r="H178" s="26"/>
      <c r="I178" s="34"/>
      <c r="J178" s="34"/>
      <c r="K178" s="34"/>
    </row>
    <row r="179" spans="1:11" x14ac:dyDescent="0.2">
      <c r="A179" s="13" t="s">
        <v>418</v>
      </c>
      <c r="B179" s="37">
        <f t="shared" si="5"/>
        <v>14</v>
      </c>
      <c r="C179" s="37">
        <v>8</v>
      </c>
      <c r="D179" s="37">
        <v>0</v>
      </c>
      <c r="E179" s="69">
        <v>6</v>
      </c>
      <c r="F179" s="37">
        <v>0</v>
      </c>
      <c r="G179" s="37">
        <f t="shared" si="6"/>
        <v>2</v>
      </c>
      <c r="H179" s="26"/>
      <c r="I179" s="34"/>
      <c r="J179" s="34"/>
      <c r="K179" s="34"/>
    </row>
    <row r="180" spans="1:11" x14ac:dyDescent="0.2">
      <c r="A180" s="13" t="s">
        <v>416</v>
      </c>
      <c r="B180" s="37">
        <f t="shared" si="5"/>
        <v>10</v>
      </c>
      <c r="C180" s="37">
        <v>8</v>
      </c>
      <c r="D180" s="37">
        <v>0</v>
      </c>
      <c r="E180" s="69">
        <v>1</v>
      </c>
      <c r="F180" s="37">
        <v>1</v>
      </c>
      <c r="G180" s="37">
        <f t="shared" si="6"/>
        <v>6</v>
      </c>
      <c r="H180" s="26"/>
      <c r="I180" s="34"/>
      <c r="J180" s="34"/>
      <c r="K180" s="34"/>
    </row>
    <row r="181" spans="1:11" x14ac:dyDescent="0.2">
      <c r="A181" s="13" t="s">
        <v>414</v>
      </c>
      <c r="B181" s="37">
        <f t="shared" si="5"/>
        <v>13</v>
      </c>
      <c r="C181" s="37">
        <v>9</v>
      </c>
      <c r="D181" s="37">
        <v>0</v>
      </c>
      <c r="E181" s="69">
        <v>4</v>
      </c>
      <c r="F181" s="37">
        <v>0</v>
      </c>
      <c r="G181" s="37">
        <f t="shared" si="6"/>
        <v>5</v>
      </c>
      <c r="H181" s="26"/>
      <c r="I181" s="34"/>
      <c r="J181" s="34"/>
      <c r="K181" s="34"/>
    </row>
    <row r="182" spans="1:11" s="34" customFormat="1" x14ac:dyDescent="0.2">
      <c r="A182" s="13" t="s">
        <v>411</v>
      </c>
      <c r="B182" s="37">
        <f t="shared" si="5"/>
        <v>28</v>
      </c>
      <c r="C182" s="37">
        <v>14</v>
      </c>
      <c r="D182" s="37">
        <v>1</v>
      </c>
      <c r="E182" s="69">
        <v>10</v>
      </c>
      <c r="F182" s="37">
        <v>3</v>
      </c>
      <c r="G182" s="37">
        <f t="shared" si="6"/>
        <v>2</v>
      </c>
      <c r="H182"/>
      <c r="J182"/>
      <c r="K182"/>
    </row>
    <row r="183" spans="1:11" x14ac:dyDescent="0.2">
      <c r="A183" s="13" t="s">
        <v>408</v>
      </c>
      <c r="B183" s="37">
        <f t="shared" si="5"/>
        <v>20</v>
      </c>
      <c r="C183" s="37">
        <v>7</v>
      </c>
      <c r="D183" s="37">
        <v>1</v>
      </c>
      <c r="E183" s="69">
        <v>12</v>
      </c>
      <c r="F183" s="37">
        <v>0</v>
      </c>
      <c r="G183" s="37">
        <f t="shared" si="6"/>
        <v>-4</v>
      </c>
      <c r="H183"/>
    </row>
    <row r="184" spans="1:11" x14ac:dyDescent="0.2">
      <c r="A184" s="13" t="s">
        <v>406</v>
      </c>
      <c r="B184" s="37">
        <f t="shared" si="5"/>
        <v>53</v>
      </c>
      <c r="C184" s="37">
        <v>30</v>
      </c>
      <c r="D184" s="37">
        <v>0</v>
      </c>
      <c r="E184" s="69">
        <v>18</v>
      </c>
      <c r="F184" s="37">
        <v>5</v>
      </c>
      <c r="G184" s="37">
        <f t="shared" si="6"/>
        <v>7</v>
      </c>
      <c r="H184"/>
    </row>
    <row r="185" spans="1:11" x14ac:dyDescent="0.2">
      <c r="A185" s="13" t="s">
        <v>400</v>
      </c>
      <c r="B185" s="37">
        <f t="shared" si="5"/>
        <v>28</v>
      </c>
      <c r="C185" s="37">
        <v>17</v>
      </c>
      <c r="D185" s="37">
        <v>0</v>
      </c>
      <c r="E185" s="69">
        <v>10</v>
      </c>
      <c r="F185" s="37">
        <v>1</v>
      </c>
      <c r="G185" s="37">
        <f t="shared" si="6"/>
        <v>6</v>
      </c>
      <c r="H185"/>
    </row>
    <row r="186" spans="1:11" s="34" customFormat="1" x14ac:dyDescent="0.2">
      <c r="A186" s="13" t="s">
        <v>393</v>
      </c>
      <c r="B186" s="37">
        <f t="shared" si="5"/>
        <v>18</v>
      </c>
      <c r="C186" s="37">
        <v>11</v>
      </c>
      <c r="D186" s="37">
        <v>0</v>
      </c>
      <c r="E186" s="69">
        <v>3</v>
      </c>
      <c r="F186" s="37">
        <v>4</v>
      </c>
      <c r="G186" s="37">
        <f t="shared" si="6"/>
        <v>4</v>
      </c>
      <c r="H186"/>
      <c r="I186"/>
      <c r="J186"/>
      <c r="K186"/>
    </row>
    <row r="187" spans="1:11" s="34" customFormat="1" x14ac:dyDescent="0.2">
      <c r="A187" s="13" t="s">
        <v>392</v>
      </c>
      <c r="B187" s="37">
        <f t="shared" si="5"/>
        <v>22</v>
      </c>
      <c r="C187" s="37">
        <v>12</v>
      </c>
      <c r="D187" s="37">
        <v>0</v>
      </c>
      <c r="E187" s="69">
        <v>8</v>
      </c>
      <c r="F187" s="37">
        <v>2</v>
      </c>
      <c r="G187" s="37">
        <f t="shared" si="6"/>
        <v>2</v>
      </c>
      <c r="H187"/>
      <c r="I187"/>
      <c r="J187"/>
      <c r="K187"/>
    </row>
    <row r="188" spans="1:11" x14ac:dyDescent="0.2">
      <c r="A188" s="13" t="s">
        <v>388</v>
      </c>
      <c r="B188" s="37">
        <f t="shared" si="5"/>
        <v>21</v>
      </c>
      <c r="C188" s="37">
        <v>10</v>
      </c>
      <c r="D188" s="37">
        <v>0</v>
      </c>
      <c r="E188" s="69">
        <v>7</v>
      </c>
      <c r="F188" s="37">
        <v>4</v>
      </c>
      <c r="G188" s="37">
        <f t="shared" si="6"/>
        <v>-1</v>
      </c>
      <c r="H188"/>
    </row>
    <row r="189" spans="1:11" x14ac:dyDescent="0.2">
      <c r="A189" s="13" t="s">
        <v>386</v>
      </c>
      <c r="B189" s="37">
        <f t="shared" si="5"/>
        <v>22</v>
      </c>
      <c r="C189" s="37">
        <v>14</v>
      </c>
      <c r="D189" s="37">
        <v>0</v>
      </c>
      <c r="E189" s="69">
        <v>3</v>
      </c>
      <c r="F189" s="37">
        <v>5</v>
      </c>
      <c r="G189" s="37">
        <f t="shared" si="6"/>
        <v>6</v>
      </c>
      <c r="H189"/>
    </row>
    <row r="190" spans="1:11" x14ac:dyDescent="0.2">
      <c r="A190" s="13" t="s">
        <v>383</v>
      </c>
      <c r="B190" s="37">
        <f t="shared" si="5"/>
        <v>10</v>
      </c>
      <c r="C190" s="37">
        <v>8</v>
      </c>
      <c r="D190" s="37">
        <v>0</v>
      </c>
      <c r="E190" s="69">
        <v>1</v>
      </c>
      <c r="F190" s="37">
        <v>1</v>
      </c>
      <c r="G190" s="37">
        <f t="shared" si="6"/>
        <v>6</v>
      </c>
      <c r="H190"/>
    </row>
    <row r="191" spans="1:11" s="34" customFormat="1" x14ac:dyDescent="0.2">
      <c r="A191" s="13" t="s">
        <v>380</v>
      </c>
      <c r="B191" s="37">
        <f t="shared" si="5"/>
        <v>29</v>
      </c>
      <c r="C191" s="37">
        <v>23</v>
      </c>
      <c r="D191" s="37">
        <v>2</v>
      </c>
      <c r="E191" s="69">
        <v>2</v>
      </c>
      <c r="F191" s="37">
        <v>2</v>
      </c>
      <c r="G191" s="37">
        <f t="shared" si="6"/>
        <v>21</v>
      </c>
      <c r="H191"/>
      <c r="I191"/>
      <c r="J191"/>
      <c r="K191"/>
    </row>
    <row r="192" spans="1:11" x14ac:dyDescent="0.2">
      <c r="A192" s="13" t="s">
        <v>378</v>
      </c>
      <c r="B192" s="37">
        <f t="shared" si="5"/>
        <v>18</v>
      </c>
      <c r="C192" s="37">
        <v>16</v>
      </c>
      <c r="D192" s="37">
        <v>0</v>
      </c>
      <c r="E192" s="69">
        <v>2</v>
      </c>
      <c r="F192" s="37">
        <v>0</v>
      </c>
      <c r="G192" s="37">
        <f t="shared" si="6"/>
        <v>14</v>
      </c>
      <c r="H192"/>
    </row>
    <row r="193" spans="1:11" s="34" customFormat="1" x14ac:dyDescent="0.2">
      <c r="A193" s="13" t="s">
        <v>376</v>
      </c>
      <c r="B193" s="37">
        <f t="shared" si="5"/>
        <v>29</v>
      </c>
      <c r="C193" s="37">
        <v>27</v>
      </c>
      <c r="D193" s="37">
        <v>0</v>
      </c>
      <c r="E193" s="69">
        <v>2</v>
      </c>
      <c r="F193" s="37">
        <v>0</v>
      </c>
      <c r="G193" s="37">
        <f t="shared" si="6"/>
        <v>25</v>
      </c>
      <c r="H193"/>
      <c r="I193"/>
      <c r="J193"/>
      <c r="K193"/>
    </row>
    <row r="194" spans="1:11" x14ac:dyDescent="0.2">
      <c r="A194" s="13" t="s">
        <v>374</v>
      </c>
      <c r="B194" s="37">
        <f t="shared" si="5"/>
        <v>27</v>
      </c>
      <c r="C194" s="15">
        <v>22</v>
      </c>
      <c r="D194" s="15">
        <v>0</v>
      </c>
      <c r="E194" s="69">
        <v>5</v>
      </c>
      <c r="F194" s="15">
        <v>0</v>
      </c>
      <c r="G194" s="37">
        <f t="shared" si="6"/>
        <v>17</v>
      </c>
      <c r="H194"/>
    </row>
    <row r="195" spans="1:11" x14ac:dyDescent="0.2">
      <c r="A195" s="13" t="s">
        <v>373</v>
      </c>
      <c r="B195" s="37">
        <f t="shared" si="5"/>
        <v>18</v>
      </c>
      <c r="C195" s="37">
        <v>15</v>
      </c>
      <c r="D195" s="37">
        <v>0</v>
      </c>
      <c r="E195" s="69">
        <v>2</v>
      </c>
      <c r="F195" s="37">
        <v>1</v>
      </c>
      <c r="G195" s="37">
        <f t="shared" si="6"/>
        <v>12</v>
      </c>
      <c r="H195"/>
    </row>
    <row r="196" spans="1:11" x14ac:dyDescent="0.2">
      <c r="A196" s="39" t="s">
        <v>370</v>
      </c>
      <c r="B196" s="37">
        <f t="shared" si="5"/>
        <v>52</v>
      </c>
      <c r="C196" s="9">
        <v>47</v>
      </c>
      <c r="D196" s="9">
        <v>3</v>
      </c>
      <c r="E196" s="67">
        <v>0</v>
      </c>
      <c r="F196" s="9">
        <v>2</v>
      </c>
      <c r="G196" s="37">
        <f t="shared" si="6"/>
        <v>48</v>
      </c>
      <c r="H196" s="34"/>
      <c r="J196" s="34"/>
      <c r="K196" s="34"/>
    </row>
    <row r="197" spans="1:11" x14ac:dyDescent="0.2">
      <c r="A197" s="39" t="s">
        <v>368</v>
      </c>
      <c r="B197" s="37">
        <f t="shared" si="5"/>
        <v>37</v>
      </c>
      <c r="C197" s="9">
        <v>31</v>
      </c>
      <c r="D197" s="9">
        <v>0</v>
      </c>
      <c r="E197" s="67">
        <v>5</v>
      </c>
      <c r="F197" s="9">
        <v>1</v>
      </c>
      <c r="G197" s="37">
        <f t="shared" si="6"/>
        <v>25</v>
      </c>
      <c r="H197"/>
      <c r="I197" s="34"/>
    </row>
    <row r="198" spans="1:11" x14ac:dyDescent="0.2">
      <c r="A198" s="39" t="s">
        <v>371</v>
      </c>
      <c r="B198" s="37">
        <f t="shared" si="5"/>
        <v>27</v>
      </c>
      <c r="C198" s="9">
        <v>22</v>
      </c>
      <c r="D198" s="9">
        <v>3</v>
      </c>
      <c r="E198" s="67">
        <v>2</v>
      </c>
      <c r="F198" s="9">
        <v>0</v>
      </c>
      <c r="G198" s="37">
        <f t="shared" si="6"/>
        <v>23</v>
      </c>
      <c r="H198"/>
    </row>
    <row r="199" spans="1:11" x14ac:dyDescent="0.2">
      <c r="A199" s="39" t="s">
        <v>360</v>
      </c>
      <c r="B199" s="37">
        <f t="shared" ref="B199:B230" si="7">SUM(C199:F199)</f>
        <v>30</v>
      </c>
      <c r="C199" s="9">
        <v>26</v>
      </c>
      <c r="D199" s="9">
        <v>1</v>
      </c>
      <c r="E199" s="67">
        <v>1</v>
      </c>
      <c r="F199" s="9">
        <v>2</v>
      </c>
      <c r="G199" s="37">
        <f t="shared" ref="G199:G230" si="8">C199+D199-E199-F199</f>
        <v>24</v>
      </c>
      <c r="H199"/>
    </row>
    <row r="200" spans="1:11" x14ac:dyDescent="0.2">
      <c r="A200" s="39" t="s">
        <v>359</v>
      </c>
      <c r="B200" s="37">
        <f t="shared" si="7"/>
        <v>19</v>
      </c>
      <c r="C200" s="15">
        <v>15</v>
      </c>
      <c r="D200" s="15">
        <v>3</v>
      </c>
      <c r="E200" s="69">
        <v>1</v>
      </c>
      <c r="F200" s="15">
        <v>0</v>
      </c>
      <c r="G200" s="37">
        <f t="shared" si="8"/>
        <v>17</v>
      </c>
      <c r="H200" s="34"/>
      <c r="J200" s="34"/>
      <c r="K200" s="34"/>
    </row>
    <row r="201" spans="1:11" x14ac:dyDescent="0.2">
      <c r="A201" s="8" t="s">
        <v>357</v>
      </c>
      <c r="B201" s="37">
        <f t="shared" si="7"/>
        <v>15</v>
      </c>
      <c r="C201" s="15">
        <v>14</v>
      </c>
      <c r="D201" s="15">
        <v>0</v>
      </c>
      <c r="E201" s="69">
        <v>1</v>
      </c>
      <c r="F201" s="15">
        <v>0</v>
      </c>
      <c r="G201" s="37">
        <f t="shared" si="8"/>
        <v>13</v>
      </c>
      <c r="H201" s="34"/>
      <c r="I201" s="34"/>
      <c r="J201" s="34"/>
      <c r="K201" s="34"/>
    </row>
    <row r="202" spans="1:11" x14ac:dyDescent="0.2">
      <c r="A202" s="8" t="s">
        <v>355</v>
      </c>
      <c r="B202" s="37">
        <f t="shared" si="7"/>
        <v>18</v>
      </c>
      <c r="C202" s="15">
        <v>17</v>
      </c>
      <c r="D202" s="15">
        <v>1</v>
      </c>
      <c r="E202" s="69">
        <v>0</v>
      </c>
      <c r="F202" s="15">
        <v>0</v>
      </c>
      <c r="G202" s="37">
        <f t="shared" si="8"/>
        <v>18</v>
      </c>
      <c r="H202"/>
      <c r="I202" s="34"/>
    </row>
    <row r="203" spans="1:11" x14ac:dyDescent="0.2">
      <c r="A203" s="8" t="s">
        <v>353</v>
      </c>
      <c r="B203" s="37">
        <f t="shared" si="7"/>
        <v>30</v>
      </c>
      <c r="C203" s="15">
        <v>28</v>
      </c>
      <c r="D203" s="15">
        <v>1</v>
      </c>
      <c r="E203" s="69">
        <v>1</v>
      </c>
      <c r="F203" s="15">
        <v>0</v>
      </c>
      <c r="G203" s="37">
        <f t="shared" si="8"/>
        <v>28</v>
      </c>
      <c r="H203"/>
    </row>
    <row r="204" spans="1:11" x14ac:dyDescent="0.2">
      <c r="A204" s="8" t="s">
        <v>351</v>
      </c>
      <c r="B204" s="37">
        <f t="shared" si="7"/>
        <v>14</v>
      </c>
      <c r="C204" s="15">
        <v>12</v>
      </c>
      <c r="D204" s="15">
        <v>0</v>
      </c>
      <c r="E204" s="69">
        <v>1</v>
      </c>
      <c r="F204" s="15">
        <v>1</v>
      </c>
      <c r="G204" s="37">
        <f t="shared" si="8"/>
        <v>10</v>
      </c>
      <c r="H204"/>
    </row>
    <row r="205" spans="1:11" x14ac:dyDescent="0.2">
      <c r="A205" s="8" t="s">
        <v>348</v>
      </c>
      <c r="B205" s="37">
        <f t="shared" si="7"/>
        <v>26</v>
      </c>
      <c r="C205" s="15">
        <v>25</v>
      </c>
      <c r="D205" s="15">
        <v>1</v>
      </c>
      <c r="E205" s="69">
        <v>0</v>
      </c>
      <c r="F205" s="15">
        <v>0</v>
      </c>
      <c r="G205" s="37">
        <f t="shared" si="8"/>
        <v>26</v>
      </c>
      <c r="H205" s="34"/>
      <c r="J205" s="34"/>
      <c r="K205" s="34"/>
    </row>
    <row r="206" spans="1:11" x14ac:dyDescent="0.2">
      <c r="A206" s="8" t="s">
        <v>343</v>
      </c>
      <c r="B206" s="37">
        <f t="shared" si="7"/>
        <v>26</v>
      </c>
      <c r="C206" s="15">
        <v>26</v>
      </c>
      <c r="D206" s="15">
        <v>0</v>
      </c>
      <c r="E206" s="69">
        <v>0</v>
      </c>
      <c r="F206" s="15">
        <v>0</v>
      </c>
      <c r="G206" s="37">
        <f t="shared" si="8"/>
        <v>26</v>
      </c>
      <c r="H206"/>
      <c r="I206" s="34"/>
    </row>
    <row r="207" spans="1:11" x14ac:dyDescent="0.2">
      <c r="A207" s="8" t="s">
        <v>340</v>
      </c>
      <c r="B207" s="37">
        <f t="shared" si="7"/>
        <v>21</v>
      </c>
      <c r="C207" s="15">
        <v>21</v>
      </c>
      <c r="D207" s="15">
        <v>0</v>
      </c>
      <c r="E207" s="69">
        <v>0</v>
      </c>
      <c r="F207" s="15">
        <v>0</v>
      </c>
      <c r="G207" s="37">
        <f t="shared" si="8"/>
        <v>21</v>
      </c>
      <c r="H207" s="34"/>
      <c r="J207" s="34"/>
      <c r="K207" s="34"/>
    </row>
    <row r="208" spans="1:11" x14ac:dyDescent="0.2">
      <c r="A208" s="8" t="s">
        <v>338</v>
      </c>
      <c r="B208" s="37">
        <f t="shared" si="7"/>
        <v>53</v>
      </c>
      <c r="C208" s="9">
        <v>53</v>
      </c>
      <c r="D208" s="9">
        <v>0</v>
      </c>
      <c r="E208" s="67">
        <v>0</v>
      </c>
      <c r="F208" s="9">
        <v>0</v>
      </c>
      <c r="G208" s="37">
        <f t="shared" si="8"/>
        <v>53</v>
      </c>
      <c r="H208"/>
      <c r="I208" s="34"/>
    </row>
    <row r="209" spans="1:8" x14ac:dyDescent="0.2">
      <c r="A209" s="13" t="s">
        <v>335</v>
      </c>
      <c r="B209" s="37">
        <f t="shared" si="7"/>
        <v>31</v>
      </c>
      <c r="C209" s="15">
        <v>28</v>
      </c>
      <c r="D209" s="15">
        <v>1</v>
      </c>
      <c r="E209" s="69">
        <v>1</v>
      </c>
      <c r="F209" s="15">
        <v>1</v>
      </c>
      <c r="G209" s="37">
        <f t="shared" si="8"/>
        <v>27</v>
      </c>
      <c r="H209"/>
    </row>
    <row r="210" spans="1:8" x14ac:dyDescent="0.2">
      <c r="A210" s="13" t="s">
        <v>331</v>
      </c>
      <c r="B210" s="37">
        <f t="shared" si="7"/>
        <v>33</v>
      </c>
      <c r="C210" s="33">
        <v>32</v>
      </c>
      <c r="D210" s="33">
        <v>1</v>
      </c>
      <c r="E210" s="67">
        <v>0</v>
      </c>
      <c r="F210" s="33">
        <v>0</v>
      </c>
      <c r="G210" s="37">
        <f t="shared" si="8"/>
        <v>33</v>
      </c>
      <c r="H210"/>
    </row>
    <row r="211" spans="1:8" x14ac:dyDescent="0.2">
      <c r="A211" s="13" t="s">
        <v>329</v>
      </c>
      <c r="B211" s="37">
        <f t="shared" si="7"/>
        <v>23</v>
      </c>
      <c r="C211" s="9">
        <v>23</v>
      </c>
      <c r="D211" s="9">
        <v>0</v>
      </c>
      <c r="E211" s="67">
        <v>0</v>
      </c>
      <c r="F211" s="9">
        <v>0</v>
      </c>
      <c r="G211" s="37">
        <f t="shared" si="8"/>
        <v>23</v>
      </c>
      <c r="H211"/>
    </row>
    <row r="212" spans="1:8" x14ac:dyDescent="0.2">
      <c r="A212" s="13" t="s">
        <v>327</v>
      </c>
      <c r="B212" s="37">
        <f t="shared" si="7"/>
        <v>20</v>
      </c>
      <c r="C212" s="15">
        <v>19</v>
      </c>
      <c r="D212" s="15">
        <v>0</v>
      </c>
      <c r="E212" s="69">
        <v>1</v>
      </c>
      <c r="F212" s="15">
        <v>0</v>
      </c>
      <c r="G212" s="37">
        <f t="shared" si="8"/>
        <v>18</v>
      </c>
      <c r="H212"/>
    </row>
    <row r="213" spans="1:8" x14ac:dyDescent="0.2">
      <c r="A213" s="13" t="s">
        <v>325</v>
      </c>
      <c r="B213" s="37">
        <f t="shared" si="7"/>
        <v>13</v>
      </c>
      <c r="C213" s="15">
        <v>11</v>
      </c>
      <c r="D213" s="15">
        <v>0</v>
      </c>
      <c r="E213" s="69">
        <v>1</v>
      </c>
      <c r="F213" s="15">
        <v>1</v>
      </c>
      <c r="G213" s="37">
        <f t="shared" si="8"/>
        <v>9</v>
      </c>
      <c r="H213"/>
    </row>
    <row r="214" spans="1:8" x14ac:dyDescent="0.2">
      <c r="A214" s="13" t="s">
        <v>322</v>
      </c>
      <c r="B214" s="37">
        <f t="shared" si="7"/>
        <v>16</v>
      </c>
      <c r="C214" s="37">
        <v>14</v>
      </c>
      <c r="D214" s="37">
        <v>1</v>
      </c>
      <c r="E214" s="69">
        <v>1</v>
      </c>
      <c r="F214" s="37">
        <v>0</v>
      </c>
      <c r="G214" s="37">
        <f t="shared" si="8"/>
        <v>14</v>
      </c>
      <c r="H214"/>
    </row>
    <row r="215" spans="1:8" x14ac:dyDescent="0.2">
      <c r="A215" s="13" t="s">
        <v>321</v>
      </c>
      <c r="B215" s="37">
        <f t="shared" si="7"/>
        <v>22</v>
      </c>
      <c r="C215" s="37">
        <v>21</v>
      </c>
      <c r="D215" s="37">
        <v>1</v>
      </c>
      <c r="E215" s="69">
        <v>0</v>
      </c>
      <c r="F215" s="37">
        <v>0</v>
      </c>
      <c r="G215" s="37">
        <f t="shared" si="8"/>
        <v>22</v>
      </c>
      <c r="H215"/>
    </row>
    <row r="216" spans="1:8" x14ac:dyDescent="0.2">
      <c r="A216" s="13" t="s">
        <v>317</v>
      </c>
      <c r="B216" s="37">
        <f t="shared" si="7"/>
        <v>17</v>
      </c>
      <c r="C216" s="9">
        <v>17</v>
      </c>
      <c r="D216" s="9">
        <v>0</v>
      </c>
      <c r="E216" s="67">
        <v>0</v>
      </c>
      <c r="F216" s="9">
        <v>0</v>
      </c>
      <c r="G216" s="37">
        <f t="shared" si="8"/>
        <v>17</v>
      </c>
      <c r="H216"/>
    </row>
    <row r="217" spans="1:8" x14ac:dyDescent="0.2">
      <c r="A217" s="13" t="s">
        <v>314</v>
      </c>
      <c r="B217" s="37">
        <f t="shared" si="7"/>
        <v>26</v>
      </c>
      <c r="C217" s="15">
        <v>25</v>
      </c>
      <c r="D217" s="15">
        <v>1</v>
      </c>
      <c r="E217" s="69">
        <v>0</v>
      </c>
      <c r="F217" s="15">
        <v>0</v>
      </c>
      <c r="G217" s="37">
        <f t="shared" si="8"/>
        <v>26</v>
      </c>
      <c r="H217"/>
    </row>
    <row r="218" spans="1:8" x14ac:dyDescent="0.2">
      <c r="A218" s="13" t="s">
        <v>313</v>
      </c>
      <c r="B218" s="37">
        <f t="shared" si="7"/>
        <v>30</v>
      </c>
      <c r="C218" s="9">
        <v>28</v>
      </c>
      <c r="D218" s="9">
        <v>1</v>
      </c>
      <c r="E218" s="67">
        <v>0</v>
      </c>
      <c r="F218" s="9">
        <v>1</v>
      </c>
      <c r="G218" s="37">
        <f t="shared" si="8"/>
        <v>28</v>
      </c>
      <c r="H218"/>
    </row>
    <row r="219" spans="1:8" x14ac:dyDescent="0.2">
      <c r="A219" s="13" t="s">
        <v>311</v>
      </c>
      <c r="B219" s="37">
        <f t="shared" si="7"/>
        <v>20</v>
      </c>
      <c r="C219" s="33">
        <v>18</v>
      </c>
      <c r="D219" s="33">
        <v>1</v>
      </c>
      <c r="E219" s="67">
        <v>1</v>
      </c>
      <c r="F219" s="33">
        <v>0</v>
      </c>
      <c r="G219" s="37">
        <f t="shared" si="8"/>
        <v>18</v>
      </c>
    </row>
    <row r="220" spans="1:8" x14ac:dyDescent="0.2">
      <c r="A220" s="13" t="s">
        <v>309</v>
      </c>
      <c r="B220" s="37">
        <f t="shared" si="7"/>
        <v>53</v>
      </c>
      <c r="C220" s="15">
        <v>51</v>
      </c>
      <c r="D220" s="15">
        <v>0</v>
      </c>
      <c r="E220" s="69">
        <v>1</v>
      </c>
      <c r="F220" s="15">
        <v>1</v>
      </c>
      <c r="G220" s="37">
        <f t="shared" si="8"/>
        <v>49</v>
      </c>
    </row>
    <row r="221" spans="1:8" x14ac:dyDescent="0.2">
      <c r="A221" s="13" t="s">
        <v>307</v>
      </c>
      <c r="B221" s="37">
        <f t="shared" si="7"/>
        <v>42</v>
      </c>
      <c r="C221" s="33">
        <v>40</v>
      </c>
      <c r="D221" s="33">
        <v>1</v>
      </c>
      <c r="E221" s="67">
        <v>1</v>
      </c>
      <c r="F221" s="33">
        <v>0</v>
      </c>
      <c r="G221" s="37">
        <f t="shared" si="8"/>
        <v>40</v>
      </c>
    </row>
    <row r="222" spans="1:8" x14ac:dyDescent="0.2">
      <c r="A222" s="13" t="s">
        <v>301</v>
      </c>
      <c r="B222" s="37">
        <f t="shared" si="7"/>
        <v>30</v>
      </c>
      <c r="C222" s="9">
        <v>29</v>
      </c>
      <c r="D222" s="9">
        <v>0</v>
      </c>
      <c r="E222" s="67">
        <v>1</v>
      </c>
      <c r="F222" s="9">
        <v>0</v>
      </c>
      <c r="G222" s="37">
        <f t="shared" si="8"/>
        <v>28</v>
      </c>
      <c r="H222"/>
    </row>
    <row r="223" spans="1:8" x14ac:dyDescent="0.2">
      <c r="A223" s="13" t="s">
        <v>299</v>
      </c>
      <c r="B223" s="37">
        <f t="shared" si="7"/>
        <v>25</v>
      </c>
      <c r="C223" s="15">
        <v>25</v>
      </c>
      <c r="D223" s="15">
        <v>0</v>
      </c>
      <c r="E223" s="69">
        <v>0</v>
      </c>
      <c r="F223" s="15">
        <v>0</v>
      </c>
      <c r="G223" s="37">
        <f t="shared" si="8"/>
        <v>25</v>
      </c>
      <c r="H223"/>
    </row>
    <row r="224" spans="1:8" x14ac:dyDescent="0.2">
      <c r="A224" s="32" t="s">
        <v>298</v>
      </c>
      <c r="B224" s="37">
        <f t="shared" si="7"/>
        <v>23</v>
      </c>
      <c r="C224" s="15">
        <v>21</v>
      </c>
      <c r="D224" s="15">
        <v>1</v>
      </c>
      <c r="E224" s="69">
        <v>1</v>
      </c>
      <c r="F224" s="15">
        <v>0</v>
      </c>
      <c r="G224" s="37">
        <f t="shared" si="8"/>
        <v>21</v>
      </c>
      <c r="H224"/>
    </row>
    <row r="225" spans="1:8" x14ac:dyDescent="0.2">
      <c r="A225" s="13" t="s">
        <v>296</v>
      </c>
      <c r="B225" s="37">
        <f t="shared" si="7"/>
        <v>15</v>
      </c>
      <c r="C225" s="15">
        <v>14</v>
      </c>
      <c r="D225" s="15">
        <v>0</v>
      </c>
      <c r="E225" s="69">
        <v>0</v>
      </c>
      <c r="F225" s="15">
        <v>1</v>
      </c>
      <c r="G225" s="37">
        <f t="shared" si="8"/>
        <v>13</v>
      </c>
      <c r="H225"/>
    </row>
    <row r="226" spans="1:8" x14ac:dyDescent="0.2">
      <c r="A226" s="13" t="s">
        <v>293</v>
      </c>
      <c r="B226" s="37">
        <f t="shared" si="7"/>
        <v>11</v>
      </c>
      <c r="C226" s="9">
        <v>10</v>
      </c>
      <c r="D226" s="9">
        <v>0</v>
      </c>
      <c r="E226" s="67">
        <v>1</v>
      </c>
      <c r="F226" s="9">
        <v>0</v>
      </c>
      <c r="G226" s="37">
        <f t="shared" si="8"/>
        <v>9</v>
      </c>
      <c r="H226"/>
    </row>
    <row r="227" spans="1:8" x14ac:dyDescent="0.2">
      <c r="A227" s="13" t="s">
        <v>291</v>
      </c>
      <c r="B227" s="37">
        <f t="shared" si="7"/>
        <v>27</v>
      </c>
      <c r="C227" s="9">
        <v>27</v>
      </c>
      <c r="D227" s="9">
        <v>0</v>
      </c>
      <c r="E227" s="67">
        <v>0</v>
      </c>
      <c r="F227" s="9">
        <v>0</v>
      </c>
      <c r="G227" s="37">
        <f t="shared" si="8"/>
        <v>27</v>
      </c>
      <c r="H227"/>
    </row>
    <row r="228" spans="1:8" x14ac:dyDescent="0.2">
      <c r="A228" s="13" t="s">
        <v>289</v>
      </c>
      <c r="B228" s="37">
        <f t="shared" si="7"/>
        <v>19</v>
      </c>
      <c r="C228" s="9">
        <v>17</v>
      </c>
      <c r="D228" s="9">
        <v>1</v>
      </c>
      <c r="E228" s="67">
        <v>1</v>
      </c>
      <c r="F228" s="9">
        <v>0</v>
      </c>
      <c r="G228" s="37">
        <f t="shared" si="8"/>
        <v>17</v>
      </c>
      <c r="H228"/>
    </row>
    <row r="229" spans="1:8" x14ac:dyDescent="0.2">
      <c r="A229" s="13" t="s">
        <v>286</v>
      </c>
      <c r="B229" s="37">
        <f t="shared" si="7"/>
        <v>25</v>
      </c>
      <c r="C229" s="9">
        <v>21</v>
      </c>
      <c r="D229" s="9">
        <v>2</v>
      </c>
      <c r="E229" s="67">
        <v>2</v>
      </c>
      <c r="F229" s="9">
        <v>0</v>
      </c>
      <c r="G229" s="37">
        <f t="shared" si="8"/>
        <v>21</v>
      </c>
      <c r="H229"/>
    </row>
    <row r="230" spans="1:8" x14ac:dyDescent="0.2">
      <c r="A230" s="13" t="s">
        <v>284</v>
      </c>
      <c r="B230" s="37">
        <f t="shared" si="7"/>
        <v>32</v>
      </c>
      <c r="C230" s="9">
        <v>32</v>
      </c>
      <c r="D230" s="9">
        <v>0</v>
      </c>
      <c r="E230" s="67">
        <v>0</v>
      </c>
      <c r="F230" s="9">
        <v>0</v>
      </c>
      <c r="G230" s="37">
        <f t="shared" si="8"/>
        <v>32</v>
      </c>
      <c r="H230"/>
    </row>
    <row r="231" spans="1:8" x14ac:dyDescent="0.2">
      <c r="A231" s="13" t="s">
        <v>282</v>
      </c>
      <c r="B231" s="37">
        <f t="shared" ref="B231:B257" si="9">SUM(C231:F231)</f>
        <v>20</v>
      </c>
      <c r="C231" s="9">
        <v>16</v>
      </c>
      <c r="D231" s="9">
        <v>2</v>
      </c>
      <c r="E231" s="67">
        <v>2</v>
      </c>
      <c r="F231" s="9">
        <v>0</v>
      </c>
      <c r="G231" s="37">
        <f t="shared" ref="G231:G257" si="10">C231+D231-E231-F231</f>
        <v>16</v>
      </c>
      <c r="H231"/>
    </row>
    <row r="232" spans="1:8" x14ac:dyDescent="0.2">
      <c r="A232" s="13" t="s">
        <v>248</v>
      </c>
      <c r="B232" s="37">
        <f t="shared" si="9"/>
        <v>63</v>
      </c>
      <c r="C232" s="9">
        <v>58</v>
      </c>
      <c r="D232" s="9">
        <v>4</v>
      </c>
      <c r="E232" s="67">
        <v>0</v>
      </c>
      <c r="F232" s="9">
        <v>1</v>
      </c>
      <c r="G232" s="37">
        <f t="shared" si="10"/>
        <v>61</v>
      </c>
      <c r="H232"/>
    </row>
    <row r="233" spans="1:8" x14ac:dyDescent="0.2">
      <c r="A233" s="9" t="s">
        <v>243</v>
      </c>
      <c r="B233" s="37">
        <f t="shared" si="9"/>
        <v>37</v>
      </c>
      <c r="C233" s="15">
        <v>36</v>
      </c>
      <c r="D233" s="15">
        <v>0</v>
      </c>
      <c r="E233" s="69">
        <v>1</v>
      </c>
      <c r="F233" s="15">
        <v>0</v>
      </c>
      <c r="G233" s="37">
        <f t="shared" si="10"/>
        <v>35</v>
      </c>
      <c r="H233"/>
    </row>
    <row r="234" spans="1:8" x14ac:dyDescent="0.2">
      <c r="A234" s="9" t="s">
        <v>236</v>
      </c>
      <c r="B234" s="37">
        <f t="shared" si="9"/>
        <v>25</v>
      </c>
      <c r="C234" s="22">
        <v>25</v>
      </c>
      <c r="D234" s="22">
        <v>0</v>
      </c>
      <c r="E234" s="99">
        <v>0</v>
      </c>
      <c r="F234" s="22">
        <v>0</v>
      </c>
      <c r="G234" s="37">
        <f t="shared" si="10"/>
        <v>25</v>
      </c>
      <c r="H234"/>
    </row>
    <row r="235" spans="1:8" x14ac:dyDescent="0.2">
      <c r="A235" s="9" t="s">
        <v>235</v>
      </c>
      <c r="B235" s="37">
        <f t="shared" si="9"/>
        <v>20</v>
      </c>
      <c r="C235" s="22">
        <v>19</v>
      </c>
      <c r="D235" s="22">
        <v>0</v>
      </c>
      <c r="E235" s="99">
        <v>0</v>
      </c>
      <c r="F235" s="22">
        <v>1</v>
      </c>
      <c r="G235" s="37">
        <f t="shared" si="10"/>
        <v>18</v>
      </c>
      <c r="H235"/>
    </row>
    <row r="236" spans="1:8" x14ac:dyDescent="0.2">
      <c r="A236" s="9" t="s">
        <v>232</v>
      </c>
      <c r="B236" s="37">
        <f t="shared" si="9"/>
        <v>27</v>
      </c>
      <c r="C236" s="22">
        <v>27</v>
      </c>
      <c r="D236" s="22">
        <v>0</v>
      </c>
      <c r="E236" s="99">
        <v>0</v>
      </c>
      <c r="F236" s="22">
        <v>0</v>
      </c>
      <c r="G236" s="37">
        <f t="shared" si="10"/>
        <v>27</v>
      </c>
      <c r="H236"/>
    </row>
    <row r="237" spans="1:8" x14ac:dyDescent="0.2">
      <c r="A237" s="8" t="s">
        <v>231</v>
      </c>
      <c r="B237" s="37">
        <f t="shared" si="9"/>
        <v>16</v>
      </c>
      <c r="C237" s="22">
        <v>16</v>
      </c>
      <c r="D237" s="22">
        <v>0</v>
      </c>
      <c r="E237" s="99">
        <v>0</v>
      </c>
      <c r="F237" s="22">
        <v>0</v>
      </c>
      <c r="G237" s="37">
        <f t="shared" si="10"/>
        <v>16</v>
      </c>
      <c r="H237"/>
    </row>
    <row r="238" spans="1:8" x14ac:dyDescent="0.2">
      <c r="A238" s="8" t="s">
        <v>227</v>
      </c>
      <c r="B238" s="37">
        <f t="shared" si="9"/>
        <v>12</v>
      </c>
      <c r="C238" s="22">
        <v>12</v>
      </c>
      <c r="D238" s="22">
        <v>0</v>
      </c>
      <c r="E238" s="99">
        <v>0</v>
      </c>
      <c r="F238" s="22">
        <v>0</v>
      </c>
      <c r="G238" s="37">
        <f t="shared" si="10"/>
        <v>12</v>
      </c>
      <c r="H238"/>
    </row>
    <row r="239" spans="1:8" x14ac:dyDescent="0.2">
      <c r="A239" s="8" t="s">
        <v>226</v>
      </c>
      <c r="B239" s="37">
        <f t="shared" si="9"/>
        <v>36</v>
      </c>
      <c r="C239" s="22">
        <v>33</v>
      </c>
      <c r="D239" s="22">
        <v>2</v>
      </c>
      <c r="E239" s="99">
        <v>1</v>
      </c>
      <c r="F239" s="22">
        <v>0</v>
      </c>
      <c r="G239" s="37">
        <f t="shared" si="10"/>
        <v>34</v>
      </c>
      <c r="H239"/>
    </row>
    <row r="240" spans="1:8" x14ac:dyDescent="0.2">
      <c r="A240" s="8" t="s">
        <v>228</v>
      </c>
      <c r="B240" s="37">
        <f t="shared" si="9"/>
        <v>12</v>
      </c>
      <c r="C240" s="22">
        <v>11</v>
      </c>
      <c r="D240" s="22">
        <v>1</v>
      </c>
      <c r="E240" s="99">
        <v>0</v>
      </c>
      <c r="F240" s="22">
        <v>0</v>
      </c>
      <c r="G240" s="37">
        <f t="shared" si="10"/>
        <v>12</v>
      </c>
      <c r="H240"/>
    </row>
    <row r="241" spans="1:8" x14ac:dyDescent="0.2">
      <c r="A241" s="8" t="s">
        <v>221</v>
      </c>
      <c r="B241" s="37">
        <f t="shared" si="9"/>
        <v>22</v>
      </c>
      <c r="C241" s="22">
        <v>20</v>
      </c>
      <c r="D241" s="22">
        <v>2</v>
      </c>
      <c r="E241" s="99">
        <v>0</v>
      </c>
      <c r="F241" s="22">
        <v>0</v>
      </c>
      <c r="G241" s="37">
        <f t="shared" si="10"/>
        <v>22</v>
      </c>
      <c r="H241"/>
    </row>
    <row r="242" spans="1:8" x14ac:dyDescent="0.2">
      <c r="A242" s="8" t="s">
        <v>218</v>
      </c>
      <c r="B242" s="37">
        <f t="shared" si="9"/>
        <v>24</v>
      </c>
      <c r="C242" s="22">
        <v>21</v>
      </c>
      <c r="D242" s="22">
        <v>3</v>
      </c>
      <c r="E242" s="99">
        <v>0</v>
      </c>
      <c r="F242" s="22">
        <v>0</v>
      </c>
      <c r="G242" s="37">
        <f t="shared" si="10"/>
        <v>24</v>
      </c>
      <c r="H242"/>
    </row>
    <row r="243" spans="1:8" x14ac:dyDescent="0.2">
      <c r="A243" s="8" t="s">
        <v>217</v>
      </c>
      <c r="B243" s="37">
        <f t="shared" si="9"/>
        <v>15</v>
      </c>
      <c r="C243" s="22">
        <v>14</v>
      </c>
      <c r="D243" s="22">
        <v>1</v>
      </c>
      <c r="E243" s="99">
        <v>0</v>
      </c>
      <c r="F243" s="22">
        <v>0</v>
      </c>
      <c r="G243" s="37">
        <f t="shared" si="10"/>
        <v>15</v>
      </c>
      <c r="H243"/>
    </row>
    <row r="244" spans="1:8" x14ac:dyDescent="0.2">
      <c r="A244" s="8" t="s">
        <v>212</v>
      </c>
      <c r="B244" s="37">
        <f t="shared" si="9"/>
        <v>44</v>
      </c>
      <c r="C244" s="22">
        <v>42</v>
      </c>
      <c r="D244" s="22">
        <v>1</v>
      </c>
      <c r="E244" s="99">
        <v>1</v>
      </c>
      <c r="F244" s="22">
        <v>0</v>
      </c>
      <c r="G244" s="37">
        <f t="shared" si="10"/>
        <v>42</v>
      </c>
      <c r="H244"/>
    </row>
    <row r="245" spans="1:8" x14ac:dyDescent="0.2">
      <c r="A245" s="8" t="s">
        <v>213</v>
      </c>
      <c r="B245" s="37">
        <f t="shared" si="9"/>
        <v>34</v>
      </c>
      <c r="C245" s="22">
        <v>32</v>
      </c>
      <c r="D245" s="22">
        <v>0</v>
      </c>
      <c r="E245" s="99">
        <v>1</v>
      </c>
      <c r="F245" s="22">
        <v>1</v>
      </c>
      <c r="G245" s="37">
        <f t="shared" si="10"/>
        <v>30</v>
      </c>
      <c r="H245"/>
    </row>
    <row r="246" spans="1:8" x14ac:dyDescent="0.2">
      <c r="A246" s="8" t="s">
        <v>208</v>
      </c>
      <c r="B246" s="37">
        <f t="shared" si="9"/>
        <v>22</v>
      </c>
      <c r="C246" s="22">
        <v>21</v>
      </c>
      <c r="D246" s="22">
        <v>1</v>
      </c>
      <c r="E246" s="99">
        <v>0</v>
      </c>
      <c r="F246" s="22">
        <v>0</v>
      </c>
      <c r="G246" s="37">
        <f t="shared" si="10"/>
        <v>22</v>
      </c>
      <c r="H246"/>
    </row>
    <row r="247" spans="1:8" x14ac:dyDescent="0.2">
      <c r="A247" s="8" t="s">
        <v>206</v>
      </c>
      <c r="B247" s="37">
        <f t="shared" si="9"/>
        <v>20</v>
      </c>
      <c r="C247" s="22">
        <v>19</v>
      </c>
      <c r="D247" s="22">
        <v>1</v>
      </c>
      <c r="E247" s="99">
        <v>0</v>
      </c>
      <c r="F247" s="22">
        <v>0</v>
      </c>
      <c r="G247" s="37">
        <f t="shared" si="10"/>
        <v>20</v>
      </c>
      <c r="H247"/>
    </row>
    <row r="248" spans="1:8" x14ac:dyDescent="0.2">
      <c r="A248" s="8" t="s">
        <v>205</v>
      </c>
      <c r="B248" s="37">
        <f t="shared" si="9"/>
        <v>30</v>
      </c>
      <c r="C248" s="22">
        <v>28</v>
      </c>
      <c r="D248" s="22">
        <v>2</v>
      </c>
      <c r="E248" s="99">
        <v>0</v>
      </c>
      <c r="F248" s="22">
        <v>0</v>
      </c>
      <c r="G248" s="37">
        <f t="shared" si="10"/>
        <v>30</v>
      </c>
      <c r="H248"/>
    </row>
    <row r="249" spans="1:8" x14ac:dyDescent="0.2">
      <c r="A249" s="8" t="s">
        <v>203</v>
      </c>
      <c r="B249" s="37">
        <f t="shared" si="9"/>
        <v>12</v>
      </c>
      <c r="C249" s="22">
        <v>10</v>
      </c>
      <c r="D249" s="22">
        <v>1</v>
      </c>
      <c r="E249" s="99">
        <v>1</v>
      </c>
      <c r="F249" s="22">
        <v>0</v>
      </c>
      <c r="G249" s="37">
        <f t="shared" si="10"/>
        <v>10</v>
      </c>
      <c r="H249"/>
    </row>
    <row r="250" spans="1:8" x14ac:dyDescent="0.2">
      <c r="A250" s="8" t="s">
        <v>204</v>
      </c>
      <c r="B250" s="37">
        <f t="shared" si="9"/>
        <v>14</v>
      </c>
      <c r="C250" s="22">
        <v>13</v>
      </c>
      <c r="D250" s="22">
        <v>0</v>
      </c>
      <c r="E250" s="99">
        <v>1</v>
      </c>
      <c r="F250" s="22">
        <v>0</v>
      </c>
      <c r="G250" s="37">
        <f t="shared" si="10"/>
        <v>12</v>
      </c>
      <c r="H250"/>
    </row>
    <row r="251" spans="1:8" x14ac:dyDescent="0.2">
      <c r="A251" t="s">
        <v>214</v>
      </c>
      <c r="B251" s="37">
        <f t="shared" si="9"/>
        <v>52</v>
      </c>
      <c r="C251" s="22">
        <v>44</v>
      </c>
      <c r="D251" s="22">
        <v>6</v>
      </c>
      <c r="E251" s="99">
        <v>1</v>
      </c>
      <c r="F251" s="22">
        <v>1</v>
      </c>
      <c r="G251" s="37">
        <f t="shared" si="10"/>
        <v>48</v>
      </c>
      <c r="H251"/>
    </row>
    <row r="252" spans="1:8" x14ac:dyDescent="0.2">
      <c r="A252" t="s">
        <v>178</v>
      </c>
      <c r="B252" s="37">
        <f t="shared" si="9"/>
        <v>15</v>
      </c>
      <c r="C252" s="22">
        <v>12</v>
      </c>
      <c r="D252" s="22">
        <v>3</v>
      </c>
      <c r="E252" s="99">
        <v>0</v>
      </c>
      <c r="F252" s="22">
        <v>0</v>
      </c>
      <c r="G252" s="37">
        <f t="shared" si="10"/>
        <v>15</v>
      </c>
      <c r="H252"/>
    </row>
    <row r="253" spans="1:8" x14ac:dyDescent="0.2">
      <c r="A253" s="19" t="s">
        <v>176</v>
      </c>
      <c r="B253" s="37">
        <f t="shared" si="9"/>
        <v>14</v>
      </c>
      <c r="C253" s="15">
        <v>13</v>
      </c>
      <c r="D253" s="15">
        <v>0</v>
      </c>
      <c r="E253" s="69">
        <v>1</v>
      </c>
      <c r="F253" s="15">
        <v>0</v>
      </c>
      <c r="G253" s="37">
        <f t="shared" si="10"/>
        <v>12</v>
      </c>
      <c r="H253"/>
    </row>
    <row r="254" spans="1:8" x14ac:dyDescent="0.2">
      <c r="A254" s="8" t="s">
        <v>175</v>
      </c>
      <c r="B254" s="37">
        <f t="shared" si="9"/>
        <v>24</v>
      </c>
      <c r="C254" s="15">
        <v>19</v>
      </c>
      <c r="D254" s="15">
        <v>2</v>
      </c>
      <c r="E254" s="69">
        <v>3</v>
      </c>
      <c r="F254" s="15">
        <v>0</v>
      </c>
      <c r="G254" s="37">
        <f t="shared" si="10"/>
        <v>18</v>
      </c>
      <c r="H254"/>
    </row>
    <row r="255" spans="1:8" x14ac:dyDescent="0.2">
      <c r="A255" s="8" t="s">
        <v>173</v>
      </c>
      <c r="B255" s="37">
        <f t="shared" si="9"/>
        <v>16</v>
      </c>
      <c r="C255" s="15">
        <v>13</v>
      </c>
      <c r="D255" s="15">
        <v>0</v>
      </c>
      <c r="E255" s="69">
        <v>1</v>
      </c>
      <c r="F255" s="15">
        <v>2</v>
      </c>
      <c r="G255" s="37">
        <f t="shared" si="10"/>
        <v>10</v>
      </c>
      <c r="H255"/>
    </row>
    <row r="256" spans="1:8" x14ac:dyDescent="0.2">
      <c r="A256" s="8" t="s">
        <v>174</v>
      </c>
      <c r="B256" s="37">
        <f t="shared" si="9"/>
        <v>34</v>
      </c>
      <c r="C256" s="15">
        <v>27</v>
      </c>
      <c r="D256" s="15">
        <v>4</v>
      </c>
      <c r="E256" s="69">
        <v>2</v>
      </c>
      <c r="F256" s="15">
        <v>1</v>
      </c>
      <c r="G256" s="37">
        <f t="shared" si="10"/>
        <v>28</v>
      </c>
      <c r="H256"/>
    </row>
    <row r="257" spans="1:8" x14ac:dyDescent="0.2">
      <c r="A257" s="8" t="s">
        <v>172</v>
      </c>
      <c r="B257" s="37">
        <f t="shared" si="9"/>
        <v>30</v>
      </c>
      <c r="C257" s="15">
        <v>27</v>
      </c>
      <c r="D257" s="15">
        <v>1</v>
      </c>
      <c r="E257" s="69">
        <v>1</v>
      </c>
      <c r="F257" s="15">
        <v>1</v>
      </c>
      <c r="G257" s="37">
        <f t="shared" si="10"/>
        <v>26</v>
      </c>
      <c r="H257"/>
    </row>
    <row r="258" spans="1:8" x14ac:dyDescent="0.2">
      <c r="A258" s="8"/>
      <c r="B258" s="37"/>
      <c r="C258" s="15"/>
      <c r="D258" s="15"/>
      <c r="E258" s="69"/>
      <c r="F258" s="15"/>
      <c r="G258" s="37"/>
      <c r="H258"/>
    </row>
    <row r="259" spans="1:8" x14ac:dyDescent="0.2">
      <c r="A259" s="39" t="s">
        <v>1568</v>
      </c>
      <c r="B259" s="15">
        <f t="shared" ref="B259:G268" si="11">SUM(B24:B35)</f>
        <v>394</v>
      </c>
      <c r="C259" s="15">
        <f t="shared" si="11"/>
        <v>372</v>
      </c>
      <c r="D259" s="15">
        <f t="shared" si="11"/>
        <v>13</v>
      </c>
      <c r="E259" s="15">
        <f t="shared" si="11"/>
        <v>7</v>
      </c>
      <c r="F259" s="15">
        <f t="shared" si="11"/>
        <v>0</v>
      </c>
      <c r="G259" s="15">
        <f t="shared" si="11"/>
        <v>380</v>
      </c>
      <c r="H259"/>
    </row>
    <row r="260" spans="1:8" x14ac:dyDescent="0.2">
      <c r="A260" s="39" t="s">
        <v>1540</v>
      </c>
      <c r="B260" s="15">
        <f t="shared" si="11"/>
        <v>395</v>
      </c>
      <c r="C260" s="15">
        <f t="shared" si="11"/>
        <v>372</v>
      </c>
      <c r="D260" s="15">
        <f t="shared" si="11"/>
        <v>13</v>
      </c>
      <c r="E260" s="15">
        <f t="shared" si="11"/>
        <v>8</v>
      </c>
      <c r="F260" s="15">
        <f t="shared" si="11"/>
        <v>0</v>
      </c>
      <c r="G260" s="15">
        <f t="shared" si="11"/>
        <v>379</v>
      </c>
      <c r="H260"/>
    </row>
    <row r="261" spans="1:8" x14ac:dyDescent="0.2">
      <c r="A261" s="39" t="s">
        <v>1459</v>
      </c>
      <c r="B261" s="15">
        <f t="shared" si="11"/>
        <v>390</v>
      </c>
      <c r="C261" s="15">
        <f t="shared" si="11"/>
        <v>366</v>
      </c>
      <c r="D261" s="15">
        <f t="shared" si="11"/>
        <v>15</v>
      </c>
      <c r="E261" s="15">
        <f t="shared" si="11"/>
        <v>7</v>
      </c>
      <c r="F261" s="15">
        <f t="shared" si="11"/>
        <v>0</v>
      </c>
      <c r="G261" s="15">
        <f t="shared" si="11"/>
        <v>376</v>
      </c>
      <c r="H261"/>
    </row>
    <row r="262" spans="1:8" x14ac:dyDescent="0.2">
      <c r="A262" s="39" t="s">
        <v>1399</v>
      </c>
      <c r="B262" s="15">
        <f t="shared" si="11"/>
        <v>390</v>
      </c>
      <c r="C262" s="15">
        <f t="shared" si="11"/>
        <v>367</v>
      </c>
      <c r="D262" s="15">
        <f t="shared" si="11"/>
        <v>14</v>
      </c>
      <c r="E262" s="15">
        <f t="shared" si="11"/>
        <v>7</v>
      </c>
      <c r="F262" s="15">
        <f t="shared" si="11"/>
        <v>0</v>
      </c>
      <c r="G262" s="15">
        <f t="shared" si="11"/>
        <v>376</v>
      </c>
      <c r="H262"/>
    </row>
    <row r="263" spans="1:8" x14ac:dyDescent="0.2">
      <c r="A263" s="39" t="s">
        <v>1338</v>
      </c>
      <c r="B263" s="15">
        <f t="shared" si="11"/>
        <v>377</v>
      </c>
      <c r="C263" s="15">
        <f t="shared" si="11"/>
        <v>354</v>
      </c>
      <c r="D263" s="15">
        <f t="shared" si="11"/>
        <v>16</v>
      </c>
      <c r="E263" s="15">
        <f t="shared" si="11"/>
        <v>5</v>
      </c>
      <c r="F263" s="15">
        <f t="shared" si="11"/>
        <v>0</v>
      </c>
      <c r="G263" s="15">
        <f t="shared" si="11"/>
        <v>367</v>
      </c>
      <c r="H263"/>
    </row>
    <row r="264" spans="1:8" x14ac:dyDescent="0.2">
      <c r="A264" s="39" t="s">
        <v>1178</v>
      </c>
      <c r="B264" s="15">
        <f t="shared" si="11"/>
        <v>377</v>
      </c>
      <c r="C264" s="15">
        <f t="shared" si="11"/>
        <v>355</v>
      </c>
      <c r="D264" s="15">
        <f t="shared" si="11"/>
        <v>16</v>
      </c>
      <c r="E264" s="15">
        <f t="shared" si="11"/>
        <v>4</v>
      </c>
      <c r="F264" s="15">
        <f t="shared" si="11"/>
        <v>0</v>
      </c>
      <c r="G264" s="15">
        <f t="shared" si="11"/>
        <v>369</v>
      </c>
      <c r="H264"/>
    </row>
    <row r="265" spans="1:8" x14ac:dyDescent="0.2">
      <c r="A265" s="39" t="s">
        <v>1105</v>
      </c>
      <c r="B265" s="15">
        <f t="shared" si="11"/>
        <v>378</v>
      </c>
      <c r="C265" s="15">
        <f t="shared" si="11"/>
        <v>355</v>
      </c>
      <c r="D265" s="15">
        <f t="shared" si="11"/>
        <v>16</v>
      </c>
      <c r="E265" s="15">
        <f t="shared" si="11"/>
        <v>4</v>
      </c>
      <c r="F265" s="15">
        <f t="shared" si="11"/>
        <v>1</v>
      </c>
      <c r="G265" s="15">
        <f t="shared" si="11"/>
        <v>368</v>
      </c>
      <c r="H265"/>
    </row>
    <row r="266" spans="1:8" x14ac:dyDescent="0.2">
      <c r="A266" s="39" t="s">
        <v>1101</v>
      </c>
      <c r="B266" s="15">
        <f t="shared" si="11"/>
        <v>375</v>
      </c>
      <c r="C266" s="15">
        <f t="shared" si="11"/>
        <v>351</v>
      </c>
      <c r="D266" s="15">
        <f t="shared" si="11"/>
        <v>17</v>
      </c>
      <c r="E266" s="15">
        <f t="shared" si="11"/>
        <v>4</v>
      </c>
      <c r="F266" s="15">
        <f t="shared" si="11"/>
        <v>1</v>
      </c>
      <c r="G266" s="15">
        <f t="shared" si="11"/>
        <v>365</v>
      </c>
      <c r="H266"/>
    </row>
    <row r="267" spans="1:8" x14ac:dyDescent="0.2">
      <c r="A267" s="39" t="s">
        <v>1099</v>
      </c>
      <c r="B267" s="15">
        <f t="shared" si="11"/>
        <v>365</v>
      </c>
      <c r="C267" s="15">
        <f t="shared" si="11"/>
        <v>340</v>
      </c>
      <c r="D267" s="15">
        <f t="shared" si="11"/>
        <v>17</v>
      </c>
      <c r="E267" s="15">
        <f t="shared" si="11"/>
        <v>5</v>
      </c>
      <c r="F267" s="15">
        <f t="shared" si="11"/>
        <v>1</v>
      </c>
      <c r="G267" s="15">
        <f t="shared" si="11"/>
        <v>353</v>
      </c>
      <c r="H267"/>
    </row>
    <row r="268" spans="1:8" x14ac:dyDescent="0.2">
      <c r="A268" s="39" t="s">
        <v>1097</v>
      </c>
      <c r="B268" s="15">
        <f t="shared" si="11"/>
        <v>365</v>
      </c>
      <c r="C268" s="15">
        <f t="shared" si="11"/>
        <v>343</v>
      </c>
      <c r="D268" s="15">
        <f t="shared" si="11"/>
        <v>15</v>
      </c>
      <c r="E268" s="15">
        <f t="shared" si="11"/>
        <v>4</v>
      </c>
      <c r="F268" s="15">
        <f t="shared" si="11"/>
        <v>1</v>
      </c>
      <c r="G268" s="15">
        <f t="shared" si="11"/>
        <v>355</v>
      </c>
      <c r="H268"/>
    </row>
    <row r="269" spans="1:8" x14ac:dyDescent="0.2">
      <c r="A269" s="39" t="s">
        <v>1095</v>
      </c>
      <c r="B269" s="15">
        <f t="shared" ref="B269:G277" si="12">SUM(B34:B45)</f>
        <v>365</v>
      </c>
      <c r="C269" s="15">
        <f t="shared" si="12"/>
        <v>341</v>
      </c>
      <c r="D269" s="15">
        <f t="shared" si="12"/>
        <v>17</v>
      </c>
      <c r="E269" s="15">
        <f t="shared" si="12"/>
        <v>4</v>
      </c>
      <c r="F269" s="15">
        <f t="shared" si="12"/>
        <v>1</v>
      </c>
      <c r="G269" s="15">
        <f t="shared" si="12"/>
        <v>355</v>
      </c>
      <c r="H269"/>
    </row>
    <row r="270" spans="1:8" x14ac:dyDescent="0.2">
      <c r="A270" s="39" t="s">
        <v>1093</v>
      </c>
      <c r="B270" s="15">
        <f t="shared" si="12"/>
        <v>351</v>
      </c>
      <c r="C270" s="15">
        <f t="shared" si="12"/>
        <v>327</v>
      </c>
      <c r="D270" s="15">
        <f t="shared" si="12"/>
        <v>15</v>
      </c>
      <c r="E270" s="15">
        <f t="shared" si="12"/>
        <v>6</v>
      </c>
      <c r="F270" s="15">
        <f t="shared" si="12"/>
        <v>1</v>
      </c>
      <c r="G270" s="15">
        <f t="shared" si="12"/>
        <v>337</v>
      </c>
      <c r="H270"/>
    </row>
    <row r="271" spans="1:8" x14ac:dyDescent="0.2">
      <c r="A271" s="39" t="s">
        <v>1091</v>
      </c>
      <c r="B271" s="15">
        <f t="shared" si="12"/>
        <v>336</v>
      </c>
      <c r="C271" s="15">
        <f t="shared" si="12"/>
        <v>310</v>
      </c>
      <c r="D271" s="15">
        <f t="shared" si="12"/>
        <v>16</v>
      </c>
      <c r="E271" s="15">
        <f t="shared" si="12"/>
        <v>8</v>
      </c>
      <c r="F271" s="15">
        <f t="shared" si="12"/>
        <v>2</v>
      </c>
      <c r="G271" s="15">
        <f t="shared" si="12"/>
        <v>316</v>
      </c>
      <c r="H271"/>
    </row>
    <row r="272" spans="1:8" x14ac:dyDescent="0.2">
      <c r="A272" s="39" t="s">
        <v>1088</v>
      </c>
      <c r="B272" s="15">
        <f t="shared" si="12"/>
        <v>332</v>
      </c>
      <c r="C272" s="15">
        <f t="shared" si="12"/>
        <v>303</v>
      </c>
      <c r="D272" s="15">
        <f t="shared" si="12"/>
        <v>17</v>
      </c>
      <c r="E272" s="15">
        <f t="shared" si="12"/>
        <v>9</v>
      </c>
      <c r="F272" s="15">
        <f t="shared" si="12"/>
        <v>3</v>
      </c>
      <c r="G272" s="15">
        <f t="shared" si="12"/>
        <v>308</v>
      </c>
      <c r="H272"/>
    </row>
    <row r="273" spans="1:8" x14ac:dyDescent="0.2">
      <c r="A273" s="39" t="s">
        <v>1086</v>
      </c>
      <c r="B273" s="15">
        <f t="shared" si="12"/>
        <v>341</v>
      </c>
      <c r="C273" s="15">
        <f t="shared" si="12"/>
        <v>292</v>
      </c>
      <c r="D273" s="15">
        <f t="shared" si="12"/>
        <v>14</v>
      </c>
      <c r="E273" s="15">
        <f t="shared" si="12"/>
        <v>14</v>
      </c>
      <c r="F273" s="15">
        <f t="shared" si="12"/>
        <v>21</v>
      </c>
      <c r="G273" s="15">
        <f t="shared" si="12"/>
        <v>271</v>
      </c>
      <c r="H273"/>
    </row>
    <row r="274" spans="1:8" x14ac:dyDescent="0.2">
      <c r="A274" s="39" t="s">
        <v>1084</v>
      </c>
      <c r="B274" s="15">
        <f t="shared" si="12"/>
        <v>351</v>
      </c>
      <c r="C274" s="15">
        <f t="shared" si="12"/>
        <v>278</v>
      </c>
      <c r="D274" s="15">
        <f t="shared" si="12"/>
        <v>14</v>
      </c>
      <c r="E274" s="15">
        <f t="shared" si="12"/>
        <v>26</v>
      </c>
      <c r="F274" s="15">
        <f t="shared" si="12"/>
        <v>33</v>
      </c>
      <c r="G274" s="15">
        <f t="shared" si="12"/>
        <v>233</v>
      </c>
      <c r="H274"/>
    </row>
    <row r="275" spans="1:8" x14ac:dyDescent="0.2">
      <c r="A275" s="39" t="s">
        <v>1081</v>
      </c>
      <c r="B275" s="15">
        <f t="shared" si="12"/>
        <v>363</v>
      </c>
      <c r="C275" s="15">
        <f t="shared" si="12"/>
        <v>279</v>
      </c>
      <c r="D275" s="15">
        <f t="shared" si="12"/>
        <v>12</v>
      </c>
      <c r="E275" s="15">
        <f t="shared" si="12"/>
        <v>28</v>
      </c>
      <c r="F275" s="15">
        <f t="shared" si="12"/>
        <v>43</v>
      </c>
      <c r="G275" s="15">
        <f t="shared" si="12"/>
        <v>220</v>
      </c>
      <c r="H275"/>
    </row>
    <row r="276" spans="1:8" x14ac:dyDescent="0.2">
      <c r="A276" s="39" t="s">
        <v>1076</v>
      </c>
      <c r="B276" s="15">
        <f t="shared" si="12"/>
        <v>359</v>
      </c>
      <c r="C276" s="15">
        <f t="shared" si="12"/>
        <v>278</v>
      </c>
      <c r="D276" s="15">
        <f t="shared" si="12"/>
        <v>10</v>
      </c>
      <c r="E276" s="15">
        <f t="shared" si="12"/>
        <v>27</v>
      </c>
      <c r="F276" s="15">
        <f t="shared" si="12"/>
        <v>43</v>
      </c>
      <c r="G276" s="15">
        <f t="shared" si="12"/>
        <v>218</v>
      </c>
      <c r="H276"/>
    </row>
    <row r="277" spans="1:8" x14ac:dyDescent="0.2">
      <c r="A277" s="39" t="s">
        <v>1074</v>
      </c>
      <c r="B277" s="15">
        <f t="shared" si="12"/>
        <v>367</v>
      </c>
      <c r="C277" s="15">
        <f t="shared" si="12"/>
        <v>286</v>
      </c>
      <c r="D277" s="15">
        <f t="shared" si="12"/>
        <v>11</v>
      </c>
      <c r="E277" s="15">
        <f t="shared" si="12"/>
        <v>27</v>
      </c>
      <c r="F277" s="15">
        <f t="shared" si="12"/>
        <v>42</v>
      </c>
      <c r="G277" s="15">
        <f t="shared" si="12"/>
        <v>228</v>
      </c>
      <c r="H277"/>
    </row>
    <row r="278" spans="1:8" x14ac:dyDescent="0.2">
      <c r="A278" s="39" t="s">
        <v>1067</v>
      </c>
      <c r="B278" s="15">
        <f t="shared" ref="B278:G278" si="13">SUM(B43:B54)</f>
        <v>366</v>
      </c>
      <c r="C278" s="15">
        <f t="shared" si="13"/>
        <v>286</v>
      </c>
      <c r="D278" s="15">
        <f t="shared" si="13"/>
        <v>11</v>
      </c>
      <c r="E278" s="15">
        <f t="shared" si="13"/>
        <v>26</v>
      </c>
      <c r="F278" s="15">
        <f t="shared" si="13"/>
        <v>42</v>
      </c>
      <c r="G278" s="15">
        <f t="shared" si="13"/>
        <v>229</v>
      </c>
      <c r="H278"/>
    </row>
    <row r="279" spans="1:8" x14ac:dyDescent="0.2">
      <c r="A279" s="39" t="s">
        <v>1063</v>
      </c>
      <c r="B279" s="15">
        <f t="shared" ref="B279:G279" si="14">SUM(B44:B55)</f>
        <v>370</v>
      </c>
      <c r="C279" s="15">
        <f t="shared" si="14"/>
        <v>291</v>
      </c>
      <c r="D279" s="15">
        <f t="shared" si="14"/>
        <v>11</v>
      </c>
      <c r="E279" s="15">
        <f t="shared" si="14"/>
        <v>25</v>
      </c>
      <c r="F279" s="15">
        <f t="shared" si="14"/>
        <v>42</v>
      </c>
      <c r="G279" s="15">
        <f t="shared" si="14"/>
        <v>235</v>
      </c>
      <c r="H279"/>
    </row>
    <row r="280" spans="1:8" x14ac:dyDescent="0.2">
      <c r="A280" s="39" t="s">
        <v>1061</v>
      </c>
      <c r="B280" s="15">
        <f t="shared" ref="B280:G280" si="15">SUM(B45:B56)</f>
        <v>367</v>
      </c>
      <c r="C280" s="15">
        <f t="shared" si="15"/>
        <v>290</v>
      </c>
      <c r="D280" s="15">
        <f t="shared" si="15"/>
        <v>9</v>
      </c>
      <c r="E280" s="15">
        <f t="shared" si="15"/>
        <v>25</v>
      </c>
      <c r="F280" s="15">
        <f t="shared" si="15"/>
        <v>42</v>
      </c>
      <c r="G280" s="15">
        <f t="shared" si="15"/>
        <v>232</v>
      </c>
      <c r="H280"/>
    </row>
    <row r="281" spans="1:8" x14ac:dyDescent="0.2">
      <c r="A281" s="39" t="s">
        <v>1060</v>
      </c>
      <c r="B281" s="15">
        <f t="shared" ref="B281:G281" si="16">SUM(B46:B57)</f>
        <v>368</v>
      </c>
      <c r="C281" s="15">
        <f t="shared" si="16"/>
        <v>293</v>
      </c>
      <c r="D281" s="15">
        <f t="shared" si="16"/>
        <v>7</v>
      </c>
      <c r="E281" s="15">
        <f t="shared" si="16"/>
        <v>25</v>
      </c>
      <c r="F281" s="15">
        <f t="shared" si="16"/>
        <v>42</v>
      </c>
      <c r="G281" s="15">
        <f t="shared" si="16"/>
        <v>233</v>
      </c>
      <c r="H281"/>
    </row>
    <row r="282" spans="1:8" x14ac:dyDescent="0.2">
      <c r="A282" s="39" t="s">
        <v>1057</v>
      </c>
      <c r="B282" s="15">
        <f t="shared" ref="B282:G282" si="17">SUM(B47:B58)</f>
        <v>372</v>
      </c>
      <c r="C282" s="15">
        <f t="shared" si="17"/>
        <v>299</v>
      </c>
      <c r="D282" s="15">
        <f t="shared" si="17"/>
        <v>7</v>
      </c>
      <c r="E282" s="15">
        <f t="shared" si="17"/>
        <v>23</v>
      </c>
      <c r="F282" s="15">
        <f t="shared" si="17"/>
        <v>42</v>
      </c>
      <c r="G282" s="15">
        <f t="shared" si="17"/>
        <v>241</v>
      </c>
      <c r="H282"/>
    </row>
    <row r="283" spans="1:8" x14ac:dyDescent="0.2">
      <c r="A283" s="39" t="s">
        <v>1055</v>
      </c>
      <c r="B283" s="15">
        <f t="shared" ref="B283:G283" si="18">SUM(B48:B59)</f>
        <v>396</v>
      </c>
      <c r="C283" s="15">
        <f t="shared" si="18"/>
        <v>325</v>
      </c>
      <c r="D283" s="15">
        <f t="shared" si="18"/>
        <v>7</v>
      </c>
      <c r="E283" s="15">
        <f t="shared" si="18"/>
        <v>22</v>
      </c>
      <c r="F283" s="15">
        <f t="shared" si="18"/>
        <v>41</v>
      </c>
      <c r="G283" s="15">
        <f t="shared" si="18"/>
        <v>269</v>
      </c>
      <c r="H283"/>
    </row>
    <row r="284" spans="1:8" x14ac:dyDescent="0.2">
      <c r="A284" s="39" t="s">
        <v>1053</v>
      </c>
      <c r="B284" s="15">
        <f t="shared" ref="B284:G284" si="19">SUM(B49:B60)</f>
        <v>399</v>
      </c>
      <c r="C284" s="15">
        <f t="shared" si="19"/>
        <v>331</v>
      </c>
      <c r="D284" s="15">
        <f t="shared" si="19"/>
        <v>7</v>
      </c>
      <c r="E284" s="15">
        <f t="shared" si="19"/>
        <v>20</v>
      </c>
      <c r="F284" s="15">
        <f t="shared" si="19"/>
        <v>40</v>
      </c>
      <c r="G284" s="15">
        <f t="shared" si="19"/>
        <v>278</v>
      </c>
      <c r="H284"/>
    </row>
    <row r="285" spans="1:8" x14ac:dyDescent="0.2">
      <c r="A285" s="39" t="s">
        <v>1051</v>
      </c>
      <c r="B285" s="15">
        <f t="shared" ref="B285:G285" si="20">SUM(B50:B61)</f>
        <v>395</v>
      </c>
      <c r="C285" s="15">
        <f t="shared" si="20"/>
        <v>351</v>
      </c>
      <c r="D285" s="15">
        <f t="shared" si="20"/>
        <v>6</v>
      </c>
      <c r="E285" s="15">
        <f t="shared" si="20"/>
        <v>15</v>
      </c>
      <c r="F285" s="15">
        <f t="shared" si="20"/>
        <v>22</v>
      </c>
      <c r="G285" s="15">
        <f t="shared" si="20"/>
        <v>320</v>
      </c>
      <c r="H285"/>
    </row>
    <row r="286" spans="1:8" x14ac:dyDescent="0.2">
      <c r="A286" s="39" t="s">
        <v>1048</v>
      </c>
      <c r="B286" s="15">
        <f t="shared" ref="B286:G286" si="21">SUM(B51:B62)</f>
        <v>384</v>
      </c>
      <c r="C286" s="15">
        <f t="shared" si="21"/>
        <v>362</v>
      </c>
      <c r="D286" s="15">
        <f t="shared" si="21"/>
        <v>7</v>
      </c>
      <c r="E286" s="15">
        <f t="shared" si="21"/>
        <v>4</v>
      </c>
      <c r="F286" s="15">
        <f t="shared" si="21"/>
        <v>10</v>
      </c>
      <c r="G286" s="15">
        <f t="shared" si="21"/>
        <v>355</v>
      </c>
      <c r="H286"/>
    </row>
    <row r="287" spans="1:8" x14ac:dyDescent="0.2">
      <c r="A287" s="39" t="s">
        <v>1046</v>
      </c>
      <c r="B287" s="15">
        <f t="shared" ref="B287:G287" si="22">SUM(B52:B63)</f>
        <v>373</v>
      </c>
      <c r="C287" s="15">
        <f t="shared" si="22"/>
        <v>362</v>
      </c>
      <c r="D287" s="15">
        <f t="shared" si="22"/>
        <v>7</v>
      </c>
      <c r="E287" s="15">
        <f t="shared" si="22"/>
        <v>4</v>
      </c>
      <c r="F287" s="15">
        <f t="shared" si="22"/>
        <v>0</v>
      </c>
      <c r="G287" s="15">
        <f t="shared" si="22"/>
        <v>365</v>
      </c>
      <c r="H287"/>
    </row>
    <row r="288" spans="1:8" x14ac:dyDescent="0.2">
      <c r="A288" s="39" t="s">
        <v>1044</v>
      </c>
      <c r="B288" s="15">
        <f t="shared" ref="B288:G288" si="23">SUM(B53:B64)</f>
        <v>375</v>
      </c>
      <c r="C288" s="15">
        <f t="shared" si="23"/>
        <v>360</v>
      </c>
      <c r="D288" s="15">
        <f t="shared" si="23"/>
        <v>9</v>
      </c>
      <c r="E288" s="15">
        <f t="shared" si="23"/>
        <v>6</v>
      </c>
      <c r="F288" s="15">
        <f t="shared" si="23"/>
        <v>0</v>
      </c>
      <c r="G288" s="15">
        <f t="shared" si="23"/>
        <v>363</v>
      </c>
      <c r="H288"/>
    </row>
    <row r="289" spans="1:8" x14ac:dyDescent="0.2">
      <c r="A289" s="39" t="s">
        <v>950</v>
      </c>
      <c r="B289" s="15">
        <f t="shared" ref="B289:G289" si="24">SUM(B54:B65)</f>
        <v>369</v>
      </c>
      <c r="C289" s="15">
        <f t="shared" si="24"/>
        <v>355</v>
      </c>
      <c r="D289" s="15">
        <f t="shared" si="24"/>
        <v>8</v>
      </c>
      <c r="E289" s="15">
        <f t="shared" si="24"/>
        <v>6</v>
      </c>
      <c r="F289" s="15">
        <f t="shared" si="24"/>
        <v>0</v>
      </c>
      <c r="G289" s="15">
        <f t="shared" si="24"/>
        <v>357</v>
      </c>
      <c r="H289"/>
    </row>
    <row r="290" spans="1:8" x14ac:dyDescent="0.2">
      <c r="A290" s="39" t="s">
        <v>948</v>
      </c>
      <c r="B290" s="15">
        <f t="shared" ref="B290:G290" si="25">SUM(B55:B66)</f>
        <v>371</v>
      </c>
      <c r="C290" s="15">
        <f t="shared" si="25"/>
        <v>357</v>
      </c>
      <c r="D290" s="15">
        <f t="shared" si="25"/>
        <v>8</v>
      </c>
      <c r="E290" s="15">
        <f t="shared" si="25"/>
        <v>6</v>
      </c>
      <c r="F290" s="15">
        <f t="shared" si="25"/>
        <v>0</v>
      </c>
      <c r="G290" s="15">
        <f t="shared" si="25"/>
        <v>359</v>
      </c>
      <c r="H290"/>
    </row>
    <row r="291" spans="1:8" x14ac:dyDescent="0.2">
      <c r="A291" s="39" t="s">
        <v>946</v>
      </c>
      <c r="B291" s="15">
        <f t="shared" ref="B291:G291" si="26">SUM(B56:B67)</f>
        <v>368</v>
      </c>
      <c r="C291" s="15">
        <f t="shared" si="26"/>
        <v>355</v>
      </c>
      <c r="D291" s="15">
        <f t="shared" si="26"/>
        <v>7</v>
      </c>
      <c r="E291" s="15">
        <f t="shared" si="26"/>
        <v>6</v>
      </c>
      <c r="F291" s="15">
        <f t="shared" si="26"/>
        <v>0</v>
      </c>
      <c r="G291" s="15">
        <f t="shared" si="26"/>
        <v>356</v>
      </c>
      <c r="H291"/>
    </row>
    <row r="292" spans="1:8" x14ac:dyDescent="0.2">
      <c r="A292" s="39" t="s">
        <v>943</v>
      </c>
      <c r="B292" s="15">
        <f t="shared" ref="B292:G292" si="27">SUM(B57:B68)</f>
        <v>367</v>
      </c>
      <c r="C292" s="15">
        <f t="shared" si="27"/>
        <v>350</v>
      </c>
      <c r="D292" s="15">
        <f t="shared" si="27"/>
        <v>9</v>
      </c>
      <c r="E292" s="15">
        <f t="shared" si="27"/>
        <v>8</v>
      </c>
      <c r="F292" s="15">
        <f t="shared" si="27"/>
        <v>0</v>
      </c>
      <c r="G292" s="15">
        <f t="shared" si="27"/>
        <v>351</v>
      </c>
      <c r="H292"/>
    </row>
    <row r="293" spans="1:8" x14ac:dyDescent="0.2">
      <c r="A293" s="39" t="s">
        <v>940</v>
      </c>
      <c r="B293" s="15">
        <f t="shared" ref="B293:G293" si="28">SUM(B58:B69)</f>
        <v>366</v>
      </c>
      <c r="C293" s="15">
        <f t="shared" si="28"/>
        <v>349</v>
      </c>
      <c r="D293" s="15">
        <f t="shared" si="28"/>
        <v>9</v>
      </c>
      <c r="E293" s="15">
        <f t="shared" si="28"/>
        <v>8</v>
      </c>
      <c r="F293" s="15">
        <f t="shared" si="28"/>
        <v>0</v>
      </c>
      <c r="G293" s="15">
        <f t="shared" si="28"/>
        <v>350</v>
      </c>
      <c r="H293"/>
    </row>
    <row r="294" spans="1:8" x14ac:dyDescent="0.2">
      <c r="A294" s="39" t="s">
        <v>937</v>
      </c>
      <c r="B294" s="15">
        <f t="shared" ref="B294:G294" si="29">SUM(B59:B70)</f>
        <v>366</v>
      </c>
      <c r="C294" s="15">
        <f t="shared" si="29"/>
        <v>349</v>
      </c>
      <c r="D294" s="15">
        <f t="shared" si="29"/>
        <v>8</v>
      </c>
      <c r="E294" s="15">
        <f t="shared" si="29"/>
        <v>9</v>
      </c>
      <c r="F294" s="15">
        <f t="shared" si="29"/>
        <v>0</v>
      </c>
      <c r="G294" s="15">
        <f t="shared" si="29"/>
        <v>348</v>
      </c>
      <c r="H294"/>
    </row>
    <row r="295" spans="1:8" x14ac:dyDescent="0.2">
      <c r="A295" s="39" t="s">
        <v>935</v>
      </c>
      <c r="B295" s="15">
        <f t="shared" ref="B295:G295" si="30">SUM(B60:B71)</f>
        <v>366</v>
      </c>
      <c r="C295" s="15">
        <f t="shared" si="30"/>
        <v>350</v>
      </c>
      <c r="D295" s="15">
        <f t="shared" si="30"/>
        <v>8</v>
      </c>
      <c r="E295" s="15">
        <f t="shared" si="30"/>
        <v>8</v>
      </c>
      <c r="F295" s="15">
        <f t="shared" si="30"/>
        <v>0</v>
      </c>
      <c r="G295" s="15">
        <f t="shared" si="30"/>
        <v>350</v>
      </c>
      <c r="H295"/>
    </row>
    <row r="296" spans="1:8" x14ac:dyDescent="0.2">
      <c r="A296" s="39" t="s">
        <v>934</v>
      </c>
      <c r="B296" s="15">
        <f t="shared" ref="B296:G296" si="31">SUM(B61:B72)</f>
        <v>372</v>
      </c>
      <c r="C296" s="15">
        <f t="shared" si="31"/>
        <v>356</v>
      </c>
      <c r="D296" s="15">
        <f t="shared" si="31"/>
        <v>8</v>
      </c>
      <c r="E296" s="15">
        <f t="shared" si="31"/>
        <v>8</v>
      </c>
      <c r="F296" s="15">
        <f t="shared" si="31"/>
        <v>0</v>
      </c>
      <c r="G296" s="15">
        <f t="shared" si="31"/>
        <v>356</v>
      </c>
      <c r="H296"/>
    </row>
    <row r="297" spans="1:8" x14ac:dyDescent="0.2">
      <c r="A297" s="39" t="s">
        <v>932</v>
      </c>
      <c r="B297" s="15">
        <f t="shared" ref="B297:G297" si="32">SUM(B62:B73)</f>
        <v>370</v>
      </c>
      <c r="C297" s="15">
        <f t="shared" si="32"/>
        <v>353</v>
      </c>
      <c r="D297" s="15">
        <f t="shared" si="32"/>
        <v>8</v>
      </c>
      <c r="E297" s="15">
        <f t="shared" si="32"/>
        <v>9</v>
      </c>
      <c r="F297" s="15">
        <f t="shared" si="32"/>
        <v>0</v>
      </c>
      <c r="G297" s="15">
        <f t="shared" si="32"/>
        <v>352</v>
      </c>
      <c r="H297"/>
    </row>
    <row r="298" spans="1:8" x14ac:dyDescent="0.2">
      <c r="A298" s="39" t="s">
        <v>930</v>
      </c>
      <c r="B298" s="15">
        <f t="shared" ref="B298:G298" si="33">SUM(B63:B74)</f>
        <v>375</v>
      </c>
      <c r="C298" s="15">
        <f t="shared" si="33"/>
        <v>360</v>
      </c>
      <c r="D298" s="15">
        <f t="shared" si="33"/>
        <v>7</v>
      </c>
      <c r="E298" s="15">
        <f t="shared" si="33"/>
        <v>8</v>
      </c>
      <c r="F298" s="15">
        <f t="shared" si="33"/>
        <v>0</v>
      </c>
      <c r="G298" s="15">
        <f t="shared" si="33"/>
        <v>359</v>
      </c>
      <c r="H298"/>
    </row>
    <row r="299" spans="1:8" x14ac:dyDescent="0.2">
      <c r="A299" s="39" t="s">
        <v>928</v>
      </c>
      <c r="B299" s="15">
        <f t="shared" ref="B299:G299" si="34">SUM(B64:B75)</f>
        <v>379</v>
      </c>
      <c r="C299" s="15">
        <f t="shared" si="34"/>
        <v>366</v>
      </c>
      <c r="D299" s="15">
        <f t="shared" si="34"/>
        <v>7</v>
      </c>
      <c r="E299" s="15">
        <f t="shared" si="34"/>
        <v>6</v>
      </c>
      <c r="F299" s="15">
        <f t="shared" si="34"/>
        <v>0</v>
      </c>
      <c r="G299" s="15">
        <f t="shared" si="34"/>
        <v>367</v>
      </c>
      <c r="H299"/>
    </row>
    <row r="300" spans="1:8" x14ac:dyDescent="0.2">
      <c r="A300" s="39" t="s">
        <v>926</v>
      </c>
      <c r="B300" s="15">
        <f t="shared" ref="B300:G300" si="35">SUM(B65:B76)</f>
        <v>375</v>
      </c>
      <c r="C300" s="15">
        <f t="shared" si="35"/>
        <v>366</v>
      </c>
      <c r="D300" s="15">
        <f t="shared" si="35"/>
        <v>5</v>
      </c>
      <c r="E300" s="15">
        <f t="shared" si="35"/>
        <v>4</v>
      </c>
      <c r="F300" s="15">
        <f t="shared" si="35"/>
        <v>0</v>
      </c>
      <c r="G300" s="15">
        <f t="shared" si="35"/>
        <v>367</v>
      </c>
      <c r="H300"/>
    </row>
    <row r="301" spans="1:8" x14ac:dyDescent="0.2">
      <c r="A301" s="39" t="s">
        <v>876</v>
      </c>
      <c r="B301" s="15">
        <f t="shared" ref="B301:G301" si="36">SUM(B66:B77)</f>
        <v>383</v>
      </c>
      <c r="C301" s="15">
        <f t="shared" si="36"/>
        <v>373</v>
      </c>
      <c r="D301" s="15">
        <f t="shared" si="36"/>
        <v>6</v>
      </c>
      <c r="E301" s="15">
        <f t="shared" si="36"/>
        <v>4</v>
      </c>
      <c r="F301" s="15">
        <f t="shared" si="36"/>
        <v>0</v>
      </c>
      <c r="G301" s="15">
        <f t="shared" si="36"/>
        <v>375</v>
      </c>
      <c r="H301"/>
    </row>
    <row r="302" spans="1:8" x14ac:dyDescent="0.2">
      <c r="A302" s="39" t="s">
        <v>873</v>
      </c>
      <c r="B302" s="15">
        <f t="shared" ref="B302:G302" si="37">SUM(B67:B78)</f>
        <v>381</v>
      </c>
      <c r="C302" s="15">
        <f t="shared" si="37"/>
        <v>371</v>
      </c>
      <c r="D302" s="15">
        <f t="shared" si="37"/>
        <v>5</v>
      </c>
      <c r="E302" s="15">
        <f t="shared" si="37"/>
        <v>4</v>
      </c>
      <c r="F302" s="15">
        <f t="shared" si="37"/>
        <v>1</v>
      </c>
      <c r="G302" s="15">
        <f t="shared" si="37"/>
        <v>371</v>
      </c>
      <c r="H302"/>
    </row>
    <row r="303" spans="1:8" x14ac:dyDescent="0.2">
      <c r="A303" s="39" t="s">
        <v>870</v>
      </c>
      <c r="B303" s="15">
        <f t="shared" ref="B303:G303" si="38">SUM(B68:B79)</f>
        <v>388</v>
      </c>
      <c r="C303" s="15">
        <f t="shared" si="38"/>
        <v>374</v>
      </c>
      <c r="D303" s="15">
        <f t="shared" si="38"/>
        <v>5</v>
      </c>
      <c r="E303" s="15">
        <f t="shared" si="38"/>
        <v>8</v>
      </c>
      <c r="F303" s="15">
        <f t="shared" si="38"/>
        <v>1</v>
      </c>
      <c r="G303" s="15">
        <f t="shared" si="38"/>
        <v>370</v>
      </c>
      <c r="H303"/>
    </row>
    <row r="304" spans="1:8" x14ac:dyDescent="0.2">
      <c r="A304" s="39" t="s">
        <v>867</v>
      </c>
      <c r="B304" s="15">
        <f t="shared" ref="B304:G304" si="39">SUM(B69:B80)</f>
        <v>389</v>
      </c>
      <c r="C304" s="15">
        <f t="shared" si="39"/>
        <v>377</v>
      </c>
      <c r="D304" s="15">
        <f t="shared" si="39"/>
        <v>4</v>
      </c>
      <c r="E304" s="15">
        <f t="shared" si="39"/>
        <v>6</v>
      </c>
      <c r="F304" s="15">
        <f t="shared" si="39"/>
        <v>2</v>
      </c>
      <c r="G304" s="15">
        <f t="shared" si="39"/>
        <v>373</v>
      </c>
      <c r="H304"/>
    </row>
    <row r="305" spans="1:8" x14ac:dyDescent="0.2">
      <c r="A305" s="39" t="s">
        <v>864</v>
      </c>
      <c r="B305" s="15">
        <f t="shared" ref="B305:G305" si="40">SUM(B70:B81)</f>
        <v>392</v>
      </c>
      <c r="C305" s="15">
        <f t="shared" si="40"/>
        <v>380</v>
      </c>
      <c r="D305" s="15">
        <f t="shared" si="40"/>
        <v>4</v>
      </c>
      <c r="E305" s="15">
        <f t="shared" si="40"/>
        <v>6</v>
      </c>
      <c r="F305" s="15">
        <f t="shared" si="40"/>
        <v>2</v>
      </c>
      <c r="G305" s="15">
        <f t="shared" si="40"/>
        <v>376</v>
      </c>
      <c r="H305"/>
    </row>
    <row r="306" spans="1:8" x14ac:dyDescent="0.2">
      <c r="A306" s="39" t="s">
        <v>863</v>
      </c>
      <c r="B306" s="15">
        <f t="shared" ref="B306:G306" si="41">SUM(B71:B82)</f>
        <v>390</v>
      </c>
      <c r="C306" s="15">
        <f t="shared" si="41"/>
        <v>378</v>
      </c>
      <c r="D306" s="15">
        <f t="shared" si="41"/>
        <v>4</v>
      </c>
      <c r="E306" s="15">
        <f t="shared" si="41"/>
        <v>6</v>
      </c>
      <c r="F306" s="15">
        <f t="shared" si="41"/>
        <v>2</v>
      </c>
      <c r="G306" s="15">
        <f t="shared" si="41"/>
        <v>374</v>
      </c>
      <c r="H306"/>
    </row>
    <row r="307" spans="1:8" x14ac:dyDescent="0.2">
      <c r="A307" s="39" t="s">
        <v>859</v>
      </c>
      <c r="B307" s="15">
        <f t="shared" ref="B307:G307" si="42">SUM(B72:B83)</f>
        <v>397</v>
      </c>
      <c r="C307" s="15">
        <f t="shared" si="42"/>
        <v>383</v>
      </c>
      <c r="D307" s="15">
        <f t="shared" si="42"/>
        <v>6</v>
      </c>
      <c r="E307" s="15">
        <f t="shared" si="42"/>
        <v>6</v>
      </c>
      <c r="F307" s="15">
        <f t="shared" si="42"/>
        <v>2</v>
      </c>
      <c r="G307" s="15">
        <f t="shared" si="42"/>
        <v>381</v>
      </c>
      <c r="H307"/>
    </row>
    <row r="308" spans="1:8" x14ac:dyDescent="0.2">
      <c r="A308" s="39" t="s">
        <v>857</v>
      </c>
      <c r="B308" s="15">
        <f t="shared" ref="B308:G308" si="43">SUM(B73:B84)</f>
        <v>395</v>
      </c>
      <c r="C308" s="15">
        <f t="shared" si="43"/>
        <v>380</v>
      </c>
      <c r="D308" s="15">
        <f t="shared" si="43"/>
        <v>5</v>
      </c>
      <c r="E308" s="15">
        <f t="shared" si="43"/>
        <v>7</v>
      </c>
      <c r="F308" s="15">
        <f t="shared" si="43"/>
        <v>2</v>
      </c>
      <c r="G308" s="15">
        <f t="shared" si="43"/>
        <v>375</v>
      </c>
      <c r="H308"/>
    </row>
    <row r="309" spans="1:8" x14ac:dyDescent="0.2">
      <c r="A309" s="39" t="s">
        <v>855</v>
      </c>
      <c r="B309" s="15">
        <f t="shared" ref="B309:G309" si="44">SUM(B74:B85)</f>
        <v>393</v>
      </c>
      <c r="C309" s="15">
        <f t="shared" si="44"/>
        <v>378</v>
      </c>
      <c r="D309" s="15">
        <f t="shared" si="44"/>
        <v>5</v>
      </c>
      <c r="E309" s="15">
        <f t="shared" si="44"/>
        <v>7</v>
      </c>
      <c r="F309" s="15">
        <f t="shared" si="44"/>
        <v>2</v>
      </c>
      <c r="G309" s="15">
        <f t="shared" si="44"/>
        <v>373</v>
      </c>
      <c r="H309"/>
    </row>
    <row r="310" spans="1:8" x14ac:dyDescent="0.2">
      <c r="A310" s="39" t="s">
        <v>854</v>
      </c>
      <c r="B310" s="15">
        <f t="shared" ref="B310:G310" si="45">SUM(B75:B86)</f>
        <v>383</v>
      </c>
      <c r="C310" s="15">
        <f t="shared" si="45"/>
        <v>368</v>
      </c>
      <c r="D310" s="15">
        <f t="shared" si="45"/>
        <v>5</v>
      </c>
      <c r="E310" s="15">
        <f t="shared" si="45"/>
        <v>7</v>
      </c>
      <c r="F310" s="15">
        <f t="shared" si="45"/>
        <v>2</v>
      </c>
      <c r="G310" s="15">
        <f t="shared" si="45"/>
        <v>363</v>
      </c>
      <c r="H310"/>
    </row>
    <row r="311" spans="1:8" x14ac:dyDescent="0.2">
      <c r="A311" s="39" t="s">
        <v>851</v>
      </c>
      <c r="B311" s="15">
        <f t="shared" ref="B311:G311" si="46">SUM(B76:B87)</f>
        <v>378</v>
      </c>
      <c r="C311" s="15">
        <f t="shared" si="46"/>
        <v>363</v>
      </c>
      <c r="D311" s="15">
        <f t="shared" si="46"/>
        <v>5</v>
      </c>
      <c r="E311" s="15">
        <f t="shared" si="46"/>
        <v>7</v>
      </c>
      <c r="F311" s="15">
        <f t="shared" si="46"/>
        <v>2</v>
      </c>
      <c r="G311" s="15">
        <f t="shared" si="46"/>
        <v>358</v>
      </c>
      <c r="H311"/>
    </row>
    <row r="312" spans="1:8" x14ac:dyDescent="0.2">
      <c r="A312" s="39" t="s">
        <v>849</v>
      </c>
      <c r="B312" s="15">
        <f t="shared" ref="B312:G312" si="47">SUM(B77:B88)</f>
        <v>376</v>
      </c>
      <c r="C312" s="15">
        <f t="shared" si="47"/>
        <v>360</v>
      </c>
      <c r="D312" s="15">
        <f t="shared" si="47"/>
        <v>5</v>
      </c>
      <c r="E312" s="15">
        <f t="shared" si="47"/>
        <v>8</v>
      </c>
      <c r="F312" s="15">
        <f t="shared" si="47"/>
        <v>2</v>
      </c>
      <c r="G312" s="15">
        <f t="shared" si="47"/>
        <v>354</v>
      </c>
      <c r="H312"/>
    </row>
    <row r="313" spans="1:8" x14ac:dyDescent="0.2">
      <c r="A313" s="39" t="s">
        <v>837</v>
      </c>
      <c r="B313" s="15">
        <f t="shared" ref="B313:G322" si="48">SUM(B78:B89)</f>
        <v>368</v>
      </c>
      <c r="C313" s="15">
        <f t="shared" si="48"/>
        <v>351</v>
      </c>
      <c r="D313" s="15">
        <f t="shared" si="48"/>
        <v>5</v>
      </c>
      <c r="E313" s="15">
        <f t="shared" si="48"/>
        <v>9</v>
      </c>
      <c r="F313" s="15">
        <f t="shared" si="48"/>
        <v>2</v>
      </c>
      <c r="G313" s="15">
        <f t="shared" si="48"/>
        <v>344</v>
      </c>
      <c r="H313"/>
    </row>
    <row r="314" spans="1:8" x14ac:dyDescent="0.2">
      <c r="A314" s="39" t="s">
        <v>834</v>
      </c>
      <c r="B314" s="15">
        <f t="shared" si="48"/>
        <v>367</v>
      </c>
      <c r="C314" s="15">
        <f t="shared" si="48"/>
        <v>349</v>
      </c>
      <c r="D314" s="15">
        <f t="shared" si="48"/>
        <v>5</v>
      </c>
      <c r="E314" s="15">
        <f t="shared" si="48"/>
        <v>11</v>
      </c>
      <c r="F314" s="15">
        <f t="shared" si="48"/>
        <v>1</v>
      </c>
      <c r="G314" s="15">
        <f t="shared" si="48"/>
        <v>341</v>
      </c>
      <c r="H314"/>
    </row>
    <row r="315" spans="1:8" x14ac:dyDescent="0.2">
      <c r="A315" s="39" t="s">
        <v>832</v>
      </c>
      <c r="B315" s="15">
        <f t="shared" si="48"/>
        <v>369</v>
      </c>
      <c r="C315" s="15">
        <f t="shared" si="48"/>
        <v>352</v>
      </c>
      <c r="D315" s="15">
        <f t="shared" si="48"/>
        <v>7</v>
      </c>
      <c r="E315" s="15">
        <f t="shared" si="48"/>
        <v>8</v>
      </c>
      <c r="F315" s="15">
        <f t="shared" si="48"/>
        <v>1</v>
      </c>
      <c r="G315" s="15">
        <f t="shared" si="48"/>
        <v>349</v>
      </c>
      <c r="H315"/>
    </row>
    <row r="316" spans="1:8" x14ac:dyDescent="0.2">
      <c r="A316" s="39" t="s">
        <v>830</v>
      </c>
      <c r="B316" s="15">
        <f t="shared" si="48"/>
        <v>364</v>
      </c>
      <c r="C316" s="15">
        <f t="shared" si="48"/>
        <v>349</v>
      </c>
      <c r="D316" s="15">
        <f t="shared" si="48"/>
        <v>6</v>
      </c>
      <c r="E316" s="15">
        <f t="shared" si="48"/>
        <v>8</v>
      </c>
      <c r="F316" s="15">
        <f t="shared" si="48"/>
        <v>0</v>
      </c>
      <c r="G316" s="15">
        <f t="shared" si="48"/>
        <v>346</v>
      </c>
      <c r="H316"/>
    </row>
    <row r="317" spans="1:8" x14ac:dyDescent="0.2">
      <c r="A317" s="39" t="s">
        <v>828</v>
      </c>
      <c r="B317" s="15">
        <f t="shared" si="48"/>
        <v>365</v>
      </c>
      <c r="C317" s="15">
        <f t="shared" si="48"/>
        <v>349</v>
      </c>
      <c r="D317" s="15">
        <f t="shared" si="48"/>
        <v>6</v>
      </c>
      <c r="E317" s="15">
        <f t="shared" si="48"/>
        <v>9</v>
      </c>
      <c r="F317" s="15">
        <f t="shared" si="48"/>
        <v>0</v>
      </c>
      <c r="G317" s="15">
        <f t="shared" si="48"/>
        <v>345</v>
      </c>
      <c r="H317"/>
    </row>
    <row r="318" spans="1:8" x14ac:dyDescent="0.2">
      <c r="A318" s="39" t="s">
        <v>826</v>
      </c>
      <c r="B318" s="15">
        <f t="shared" si="48"/>
        <v>364</v>
      </c>
      <c r="C318" s="15">
        <f t="shared" si="48"/>
        <v>347</v>
      </c>
      <c r="D318" s="15">
        <f t="shared" si="48"/>
        <v>6</v>
      </c>
      <c r="E318" s="15">
        <f t="shared" si="48"/>
        <v>10</v>
      </c>
      <c r="F318" s="15">
        <f t="shared" si="48"/>
        <v>0</v>
      </c>
      <c r="G318" s="15">
        <f t="shared" si="48"/>
        <v>342</v>
      </c>
      <c r="H318"/>
    </row>
    <row r="319" spans="1:8" x14ac:dyDescent="0.2">
      <c r="A319" s="39" t="s">
        <v>824</v>
      </c>
      <c r="B319" s="15">
        <f t="shared" si="48"/>
        <v>345</v>
      </c>
      <c r="C319" s="15">
        <f t="shared" si="48"/>
        <v>331</v>
      </c>
      <c r="D319" s="15">
        <f t="shared" si="48"/>
        <v>3</v>
      </c>
      <c r="E319" s="15">
        <f t="shared" si="48"/>
        <v>10</v>
      </c>
      <c r="F319" s="15">
        <f t="shared" si="48"/>
        <v>0</v>
      </c>
      <c r="G319" s="15">
        <f t="shared" si="48"/>
        <v>323</v>
      </c>
      <c r="H319"/>
    </row>
    <row r="320" spans="1:8" x14ac:dyDescent="0.2">
      <c r="A320" s="39" t="s">
        <v>822</v>
      </c>
      <c r="B320" s="15">
        <f t="shared" si="48"/>
        <v>342</v>
      </c>
      <c r="C320" s="15">
        <f t="shared" si="48"/>
        <v>330</v>
      </c>
      <c r="D320" s="15">
        <f t="shared" si="48"/>
        <v>3</v>
      </c>
      <c r="E320" s="15">
        <f t="shared" si="48"/>
        <v>9</v>
      </c>
      <c r="F320" s="15">
        <f t="shared" si="48"/>
        <v>0</v>
      </c>
      <c r="G320" s="15">
        <f t="shared" si="48"/>
        <v>324</v>
      </c>
      <c r="H320"/>
    </row>
    <row r="321" spans="1:8" x14ac:dyDescent="0.2">
      <c r="A321" s="39" t="s">
        <v>820</v>
      </c>
      <c r="B321" s="15">
        <f t="shared" si="48"/>
        <v>347</v>
      </c>
      <c r="C321" s="15">
        <f t="shared" si="48"/>
        <v>334</v>
      </c>
      <c r="D321" s="15">
        <f t="shared" si="48"/>
        <v>3</v>
      </c>
      <c r="E321" s="15">
        <f t="shared" si="48"/>
        <v>10</v>
      </c>
      <c r="F321" s="15">
        <f t="shared" si="48"/>
        <v>0</v>
      </c>
      <c r="G321" s="15">
        <f t="shared" si="48"/>
        <v>327</v>
      </c>
      <c r="H321"/>
    </row>
    <row r="322" spans="1:8" x14ac:dyDescent="0.2">
      <c r="A322" s="39" t="s">
        <v>818</v>
      </c>
      <c r="B322" s="15">
        <f t="shared" si="48"/>
        <v>357</v>
      </c>
      <c r="C322" s="15">
        <f t="shared" si="48"/>
        <v>342</v>
      </c>
      <c r="D322" s="15">
        <f t="shared" si="48"/>
        <v>5</v>
      </c>
      <c r="E322" s="15">
        <f t="shared" si="48"/>
        <v>10</v>
      </c>
      <c r="F322" s="15">
        <f t="shared" si="48"/>
        <v>0</v>
      </c>
      <c r="G322" s="15">
        <f t="shared" si="48"/>
        <v>337</v>
      </c>
      <c r="H322"/>
    </row>
    <row r="323" spans="1:8" x14ac:dyDescent="0.2">
      <c r="A323" s="39" t="s">
        <v>816</v>
      </c>
      <c r="B323" s="15">
        <f t="shared" ref="B323:G332" si="49">SUM(B88:B99)</f>
        <v>364</v>
      </c>
      <c r="C323" s="15">
        <f t="shared" si="49"/>
        <v>348</v>
      </c>
      <c r="D323" s="15">
        <f t="shared" si="49"/>
        <v>5</v>
      </c>
      <c r="E323" s="15">
        <f t="shared" si="49"/>
        <v>10</v>
      </c>
      <c r="F323" s="15">
        <f t="shared" si="49"/>
        <v>1</v>
      </c>
      <c r="G323" s="15">
        <f t="shared" si="49"/>
        <v>342</v>
      </c>
      <c r="H323"/>
    </row>
    <row r="324" spans="1:8" x14ac:dyDescent="0.2">
      <c r="A324" s="39" t="s">
        <v>814</v>
      </c>
      <c r="B324" s="15">
        <f t="shared" si="49"/>
        <v>374</v>
      </c>
      <c r="C324" s="15">
        <f t="shared" si="49"/>
        <v>347</v>
      </c>
      <c r="D324" s="15">
        <f t="shared" si="49"/>
        <v>8</v>
      </c>
      <c r="E324" s="15">
        <f t="shared" si="49"/>
        <v>17</v>
      </c>
      <c r="F324" s="15">
        <f t="shared" si="49"/>
        <v>2</v>
      </c>
      <c r="G324" s="15">
        <f t="shared" si="49"/>
        <v>336</v>
      </c>
      <c r="H324"/>
    </row>
    <row r="325" spans="1:8" x14ac:dyDescent="0.2">
      <c r="A325" s="39" t="s">
        <v>804</v>
      </c>
      <c r="B325" s="15">
        <f t="shared" si="49"/>
        <v>367</v>
      </c>
      <c r="C325" s="15">
        <f t="shared" si="49"/>
        <v>342</v>
      </c>
      <c r="D325" s="15">
        <f t="shared" si="49"/>
        <v>7</v>
      </c>
      <c r="E325" s="15">
        <f t="shared" si="49"/>
        <v>17</v>
      </c>
      <c r="F325" s="15">
        <f t="shared" si="49"/>
        <v>2</v>
      </c>
      <c r="G325" s="15">
        <f t="shared" si="49"/>
        <v>331</v>
      </c>
      <c r="H325"/>
    </row>
    <row r="326" spans="1:8" x14ac:dyDescent="0.2">
      <c r="A326" s="39" t="s">
        <v>801</v>
      </c>
      <c r="B326" s="15">
        <f t="shared" si="49"/>
        <v>365</v>
      </c>
      <c r="C326" s="15">
        <f t="shared" si="49"/>
        <v>339</v>
      </c>
      <c r="D326" s="15">
        <f t="shared" si="49"/>
        <v>7</v>
      </c>
      <c r="E326" s="15">
        <f t="shared" si="49"/>
        <v>17</v>
      </c>
      <c r="F326" s="15">
        <f t="shared" si="49"/>
        <v>3</v>
      </c>
      <c r="G326" s="15">
        <f t="shared" si="49"/>
        <v>327</v>
      </c>
      <c r="H326"/>
    </row>
    <row r="327" spans="1:8" x14ac:dyDescent="0.2">
      <c r="A327" s="39" t="s">
        <v>799</v>
      </c>
      <c r="B327" s="15">
        <f t="shared" si="49"/>
        <v>355</v>
      </c>
      <c r="C327" s="15">
        <f t="shared" si="49"/>
        <v>328</v>
      </c>
      <c r="D327" s="15">
        <f t="shared" si="49"/>
        <v>7</v>
      </c>
      <c r="E327" s="15">
        <f t="shared" si="49"/>
        <v>17</v>
      </c>
      <c r="F327" s="15">
        <f t="shared" si="49"/>
        <v>4</v>
      </c>
      <c r="G327" s="15">
        <f t="shared" si="49"/>
        <v>315</v>
      </c>
      <c r="H327"/>
    </row>
    <row r="328" spans="1:8" x14ac:dyDescent="0.2">
      <c r="A328" s="39" t="s">
        <v>796</v>
      </c>
      <c r="B328" s="15">
        <f t="shared" si="49"/>
        <v>360</v>
      </c>
      <c r="C328" s="15">
        <f t="shared" si="49"/>
        <v>332</v>
      </c>
      <c r="D328" s="15">
        <f t="shared" si="49"/>
        <v>7</v>
      </c>
      <c r="E328" s="15">
        <f t="shared" si="49"/>
        <v>18</v>
      </c>
      <c r="F328" s="15">
        <f t="shared" si="49"/>
        <v>4</v>
      </c>
      <c r="G328" s="15">
        <f t="shared" si="49"/>
        <v>318</v>
      </c>
      <c r="H328"/>
    </row>
    <row r="329" spans="1:8" x14ac:dyDescent="0.2">
      <c r="A329" s="39" t="s">
        <v>793</v>
      </c>
      <c r="B329" s="15">
        <f t="shared" si="49"/>
        <v>358</v>
      </c>
      <c r="C329" s="15">
        <f t="shared" si="49"/>
        <v>330</v>
      </c>
      <c r="D329" s="15">
        <f t="shared" si="49"/>
        <v>7</v>
      </c>
      <c r="E329" s="15">
        <f t="shared" si="49"/>
        <v>18</v>
      </c>
      <c r="F329" s="15">
        <f t="shared" si="49"/>
        <v>4</v>
      </c>
      <c r="G329" s="15">
        <f t="shared" si="49"/>
        <v>316</v>
      </c>
      <c r="H329"/>
    </row>
    <row r="330" spans="1:8" x14ac:dyDescent="0.2">
      <c r="A330" s="39" t="s">
        <v>791</v>
      </c>
      <c r="B330" s="15">
        <f t="shared" si="49"/>
        <v>357</v>
      </c>
      <c r="C330" s="15">
        <f t="shared" si="49"/>
        <v>331</v>
      </c>
      <c r="D330" s="15">
        <f t="shared" si="49"/>
        <v>7</v>
      </c>
      <c r="E330" s="15">
        <f t="shared" si="49"/>
        <v>16</v>
      </c>
      <c r="F330" s="15">
        <f t="shared" si="49"/>
        <v>4</v>
      </c>
      <c r="G330" s="15">
        <f t="shared" si="49"/>
        <v>319</v>
      </c>
      <c r="H330"/>
    </row>
    <row r="331" spans="1:8" x14ac:dyDescent="0.2">
      <c r="A331" s="39" t="s">
        <v>789</v>
      </c>
      <c r="B331" s="15">
        <f t="shared" si="49"/>
        <v>361</v>
      </c>
      <c r="C331" s="15">
        <f t="shared" si="49"/>
        <v>324</v>
      </c>
      <c r="D331" s="15">
        <f t="shared" si="49"/>
        <v>11</v>
      </c>
      <c r="E331" s="15">
        <f t="shared" si="49"/>
        <v>22</v>
      </c>
      <c r="F331" s="15">
        <f t="shared" si="49"/>
        <v>5</v>
      </c>
      <c r="G331" s="15">
        <f t="shared" si="49"/>
        <v>309</v>
      </c>
      <c r="H331"/>
    </row>
    <row r="332" spans="1:8" x14ac:dyDescent="0.2">
      <c r="A332" s="39" t="s">
        <v>787</v>
      </c>
      <c r="B332" s="15">
        <f t="shared" si="49"/>
        <v>361</v>
      </c>
      <c r="C332" s="15">
        <f t="shared" si="49"/>
        <v>323</v>
      </c>
      <c r="D332" s="15">
        <f t="shared" si="49"/>
        <v>12</v>
      </c>
      <c r="E332" s="15">
        <f t="shared" si="49"/>
        <v>22</v>
      </c>
      <c r="F332" s="15">
        <f t="shared" si="49"/>
        <v>5</v>
      </c>
      <c r="G332" s="15">
        <f t="shared" si="49"/>
        <v>309</v>
      </c>
      <c r="H332"/>
    </row>
    <row r="333" spans="1:8" x14ac:dyDescent="0.2">
      <c r="A333" s="39" t="s">
        <v>785</v>
      </c>
      <c r="B333" s="15">
        <f t="shared" ref="B333:G342" si="50">SUM(B98:B109)</f>
        <v>361</v>
      </c>
      <c r="C333" s="15">
        <f t="shared" si="50"/>
        <v>324</v>
      </c>
      <c r="D333" s="15">
        <f t="shared" si="50"/>
        <v>13</v>
      </c>
      <c r="E333" s="15">
        <f t="shared" si="50"/>
        <v>20</v>
      </c>
      <c r="F333" s="15">
        <f t="shared" si="50"/>
        <v>5</v>
      </c>
      <c r="G333" s="15">
        <f t="shared" si="50"/>
        <v>313</v>
      </c>
      <c r="H333"/>
    </row>
    <row r="334" spans="1:8" x14ac:dyDescent="0.2">
      <c r="A334" s="39" t="s">
        <v>780</v>
      </c>
      <c r="B334" s="15">
        <f t="shared" si="50"/>
        <v>364</v>
      </c>
      <c r="C334" s="15">
        <f t="shared" si="50"/>
        <v>328</v>
      </c>
      <c r="D334" s="15">
        <f t="shared" si="50"/>
        <v>11</v>
      </c>
      <c r="E334" s="15">
        <f t="shared" si="50"/>
        <v>21</v>
      </c>
      <c r="F334" s="15">
        <f t="shared" si="50"/>
        <v>5</v>
      </c>
      <c r="G334" s="15">
        <f t="shared" si="50"/>
        <v>314</v>
      </c>
      <c r="H334"/>
    </row>
    <row r="335" spans="1:8" x14ac:dyDescent="0.2">
      <c r="A335" s="39" t="s">
        <v>777</v>
      </c>
      <c r="B335" s="15">
        <f t="shared" si="50"/>
        <v>368</v>
      </c>
      <c r="C335" s="15">
        <f t="shared" si="50"/>
        <v>332</v>
      </c>
      <c r="D335" s="15">
        <f t="shared" si="50"/>
        <v>11</v>
      </c>
      <c r="E335" s="15">
        <f t="shared" si="50"/>
        <v>22</v>
      </c>
      <c r="F335" s="15">
        <f t="shared" si="50"/>
        <v>4</v>
      </c>
      <c r="G335" s="15">
        <f t="shared" si="50"/>
        <v>318</v>
      </c>
      <c r="H335"/>
    </row>
    <row r="336" spans="1:8" x14ac:dyDescent="0.2">
      <c r="A336" s="39" t="s">
        <v>776</v>
      </c>
      <c r="B336" s="15">
        <f t="shared" si="50"/>
        <v>366</v>
      </c>
      <c r="C336" s="15">
        <f t="shared" si="50"/>
        <v>340</v>
      </c>
      <c r="D336" s="15">
        <f t="shared" si="50"/>
        <v>8</v>
      </c>
      <c r="E336" s="15">
        <f t="shared" si="50"/>
        <v>16</v>
      </c>
      <c r="F336" s="15">
        <f t="shared" si="50"/>
        <v>3</v>
      </c>
      <c r="G336" s="15">
        <f t="shared" si="50"/>
        <v>330</v>
      </c>
      <c r="H336"/>
    </row>
    <row r="337" spans="1:8" x14ac:dyDescent="0.2">
      <c r="A337" s="39" t="s">
        <v>733</v>
      </c>
      <c r="B337" s="15">
        <f t="shared" si="50"/>
        <v>371</v>
      </c>
      <c r="C337" s="15">
        <f t="shared" si="50"/>
        <v>344</v>
      </c>
      <c r="D337" s="15">
        <f t="shared" si="50"/>
        <v>8</v>
      </c>
      <c r="E337" s="15">
        <f t="shared" si="50"/>
        <v>16</v>
      </c>
      <c r="F337" s="15">
        <f t="shared" si="50"/>
        <v>3</v>
      </c>
      <c r="G337" s="15">
        <f t="shared" si="50"/>
        <v>333</v>
      </c>
      <c r="H337"/>
    </row>
    <row r="338" spans="1:8" x14ac:dyDescent="0.2">
      <c r="A338" s="39" t="s">
        <v>724</v>
      </c>
      <c r="B338" s="15">
        <f t="shared" si="50"/>
        <v>371</v>
      </c>
      <c r="C338" s="15">
        <f t="shared" si="50"/>
        <v>347</v>
      </c>
      <c r="D338" s="15">
        <f t="shared" si="50"/>
        <v>8</v>
      </c>
      <c r="E338" s="15">
        <f t="shared" si="50"/>
        <v>14</v>
      </c>
      <c r="F338" s="15">
        <f t="shared" si="50"/>
        <v>2</v>
      </c>
      <c r="G338" s="15">
        <f t="shared" si="50"/>
        <v>339</v>
      </c>
      <c r="H338"/>
    </row>
    <row r="339" spans="1:8" x14ac:dyDescent="0.2">
      <c r="A339" s="39" t="s">
        <v>721</v>
      </c>
      <c r="B339" s="15">
        <f t="shared" si="50"/>
        <v>366</v>
      </c>
      <c r="C339" s="15">
        <f t="shared" si="50"/>
        <v>345</v>
      </c>
      <c r="D339" s="15">
        <f t="shared" si="50"/>
        <v>6</v>
      </c>
      <c r="E339" s="15">
        <f t="shared" si="50"/>
        <v>14</v>
      </c>
      <c r="F339" s="15">
        <f t="shared" si="50"/>
        <v>1</v>
      </c>
      <c r="G339" s="15">
        <f t="shared" si="50"/>
        <v>336</v>
      </c>
      <c r="H339"/>
    </row>
    <row r="340" spans="1:8" x14ac:dyDescent="0.2">
      <c r="A340" s="39" t="s">
        <v>719</v>
      </c>
      <c r="B340" s="15">
        <f t="shared" si="50"/>
        <v>369</v>
      </c>
      <c r="C340" s="15">
        <f t="shared" si="50"/>
        <v>348</v>
      </c>
      <c r="D340" s="15">
        <f t="shared" si="50"/>
        <v>7</v>
      </c>
      <c r="E340" s="15">
        <f t="shared" si="50"/>
        <v>13</v>
      </c>
      <c r="F340" s="15">
        <f t="shared" si="50"/>
        <v>1</v>
      </c>
      <c r="G340" s="15">
        <f t="shared" si="50"/>
        <v>341</v>
      </c>
      <c r="H340"/>
    </row>
    <row r="341" spans="1:8" x14ac:dyDescent="0.2">
      <c r="A341" s="39" t="s">
        <v>717</v>
      </c>
      <c r="B341" s="15">
        <f t="shared" si="50"/>
        <v>369</v>
      </c>
      <c r="C341" s="15">
        <f t="shared" si="50"/>
        <v>348</v>
      </c>
      <c r="D341" s="15">
        <f t="shared" si="50"/>
        <v>7</v>
      </c>
      <c r="E341" s="15">
        <f t="shared" si="50"/>
        <v>13</v>
      </c>
      <c r="F341" s="15">
        <f t="shared" si="50"/>
        <v>1</v>
      </c>
      <c r="G341" s="15">
        <f t="shared" si="50"/>
        <v>341</v>
      </c>
      <c r="H341"/>
    </row>
    <row r="342" spans="1:8" x14ac:dyDescent="0.2">
      <c r="A342" s="39" t="s">
        <v>716</v>
      </c>
      <c r="B342" s="15">
        <f t="shared" si="50"/>
        <v>379</v>
      </c>
      <c r="C342" s="15">
        <f t="shared" si="50"/>
        <v>358</v>
      </c>
      <c r="D342" s="15">
        <f t="shared" si="50"/>
        <v>7</v>
      </c>
      <c r="E342" s="15">
        <f t="shared" si="50"/>
        <v>13</v>
      </c>
      <c r="F342" s="15">
        <f t="shared" si="50"/>
        <v>1</v>
      </c>
      <c r="G342" s="15">
        <f t="shared" si="50"/>
        <v>351</v>
      </c>
      <c r="H342"/>
    </row>
    <row r="343" spans="1:8" x14ac:dyDescent="0.2">
      <c r="A343" s="39" t="s">
        <v>713</v>
      </c>
      <c r="B343" s="15">
        <f t="shared" ref="B343:G352" si="51">SUM(B108:B119)</f>
        <v>376</v>
      </c>
      <c r="C343" s="15">
        <f t="shared" si="51"/>
        <v>363</v>
      </c>
      <c r="D343" s="15">
        <f t="shared" si="51"/>
        <v>6</v>
      </c>
      <c r="E343" s="15">
        <f t="shared" si="51"/>
        <v>7</v>
      </c>
      <c r="F343" s="15">
        <f t="shared" si="51"/>
        <v>0</v>
      </c>
      <c r="G343" s="15">
        <f t="shared" si="51"/>
        <v>362</v>
      </c>
      <c r="H343"/>
    </row>
    <row r="344" spans="1:8" x14ac:dyDescent="0.2">
      <c r="A344" s="39" t="s">
        <v>712</v>
      </c>
      <c r="B344" s="15">
        <f t="shared" si="51"/>
        <v>376</v>
      </c>
      <c r="C344" s="15">
        <f t="shared" si="51"/>
        <v>363</v>
      </c>
      <c r="D344" s="15">
        <f t="shared" si="51"/>
        <v>6</v>
      </c>
      <c r="E344" s="15">
        <f t="shared" si="51"/>
        <v>7</v>
      </c>
      <c r="F344" s="15">
        <f t="shared" si="51"/>
        <v>0</v>
      </c>
      <c r="G344" s="15">
        <f t="shared" si="51"/>
        <v>362</v>
      </c>
      <c r="H344"/>
    </row>
    <row r="345" spans="1:8" x14ac:dyDescent="0.2">
      <c r="A345" s="39" t="s">
        <v>708</v>
      </c>
      <c r="B345" s="15">
        <f t="shared" si="51"/>
        <v>393</v>
      </c>
      <c r="C345" s="15">
        <f t="shared" si="51"/>
        <v>380</v>
      </c>
      <c r="D345" s="15">
        <f t="shared" si="51"/>
        <v>6</v>
      </c>
      <c r="E345" s="15">
        <f t="shared" si="51"/>
        <v>7</v>
      </c>
      <c r="F345" s="15">
        <f t="shared" si="51"/>
        <v>0</v>
      </c>
      <c r="G345" s="15">
        <f t="shared" si="51"/>
        <v>379</v>
      </c>
      <c r="H345"/>
    </row>
    <row r="346" spans="1:8" x14ac:dyDescent="0.2">
      <c r="A346" s="39" t="s">
        <v>706</v>
      </c>
      <c r="B346" s="15">
        <f t="shared" si="51"/>
        <v>392</v>
      </c>
      <c r="C346" s="15">
        <f t="shared" si="51"/>
        <v>377</v>
      </c>
      <c r="D346" s="15">
        <f t="shared" si="51"/>
        <v>7</v>
      </c>
      <c r="E346" s="15">
        <f t="shared" si="51"/>
        <v>8</v>
      </c>
      <c r="F346" s="15">
        <f t="shared" si="51"/>
        <v>0</v>
      </c>
      <c r="G346" s="15">
        <f t="shared" si="51"/>
        <v>376</v>
      </c>
      <c r="H346"/>
    </row>
    <row r="347" spans="1:8" x14ac:dyDescent="0.2">
      <c r="A347" s="39" t="s">
        <v>704</v>
      </c>
      <c r="B347" s="15">
        <f t="shared" si="51"/>
        <v>389</v>
      </c>
      <c r="C347" s="15">
        <f t="shared" si="51"/>
        <v>374</v>
      </c>
      <c r="D347" s="15">
        <f t="shared" si="51"/>
        <v>7</v>
      </c>
      <c r="E347" s="15">
        <f t="shared" si="51"/>
        <v>8</v>
      </c>
      <c r="F347" s="15">
        <f t="shared" si="51"/>
        <v>0</v>
      </c>
      <c r="G347" s="15">
        <f t="shared" si="51"/>
        <v>373</v>
      </c>
      <c r="H347"/>
    </row>
    <row r="348" spans="1:8" x14ac:dyDescent="0.2">
      <c r="A348" s="39" t="s">
        <v>644</v>
      </c>
      <c r="B348" s="15">
        <f t="shared" si="51"/>
        <v>382</v>
      </c>
      <c r="C348" s="15">
        <f t="shared" si="51"/>
        <v>367</v>
      </c>
      <c r="D348" s="15">
        <f t="shared" si="51"/>
        <v>7</v>
      </c>
      <c r="E348" s="15">
        <f t="shared" si="51"/>
        <v>8</v>
      </c>
      <c r="F348" s="15">
        <f t="shared" si="51"/>
        <v>0</v>
      </c>
      <c r="G348" s="15">
        <f t="shared" si="51"/>
        <v>366</v>
      </c>
      <c r="H348"/>
    </row>
    <row r="349" spans="1:8" x14ac:dyDescent="0.2">
      <c r="A349" s="39" t="s">
        <v>643</v>
      </c>
      <c r="B349" s="15">
        <f t="shared" si="51"/>
        <v>391</v>
      </c>
      <c r="C349" s="15">
        <f t="shared" si="51"/>
        <v>375</v>
      </c>
      <c r="D349" s="15">
        <f t="shared" si="51"/>
        <v>8</v>
      </c>
      <c r="E349" s="15">
        <f t="shared" si="51"/>
        <v>8</v>
      </c>
      <c r="F349" s="15">
        <f t="shared" si="51"/>
        <v>0</v>
      </c>
      <c r="G349" s="15">
        <f t="shared" si="51"/>
        <v>375</v>
      </c>
      <c r="H349"/>
    </row>
    <row r="350" spans="1:8" x14ac:dyDescent="0.2">
      <c r="A350" s="39" t="s">
        <v>635</v>
      </c>
      <c r="B350" s="15">
        <f t="shared" si="51"/>
        <v>389</v>
      </c>
      <c r="C350" s="15">
        <f t="shared" si="51"/>
        <v>372</v>
      </c>
      <c r="D350" s="15">
        <f t="shared" si="51"/>
        <v>9</v>
      </c>
      <c r="E350" s="15">
        <f t="shared" si="51"/>
        <v>8</v>
      </c>
      <c r="F350" s="15">
        <f t="shared" si="51"/>
        <v>0</v>
      </c>
      <c r="G350" s="15">
        <f t="shared" si="51"/>
        <v>373</v>
      </c>
      <c r="H350"/>
    </row>
    <row r="351" spans="1:8" x14ac:dyDescent="0.2">
      <c r="A351" s="39" t="s">
        <v>848</v>
      </c>
      <c r="B351" s="15">
        <f t="shared" si="51"/>
        <v>394</v>
      </c>
      <c r="C351" s="15">
        <f t="shared" si="51"/>
        <v>378</v>
      </c>
      <c r="D351" s="15">
        <f t="shared" si="51"/>
        <v>9</v>
      </c>
      <c r="E351" s="15">
        <f t="shared" si="51"/>
        <v>7</v>
      </c>
      <c r="F351" s="15">
        <f t="shared" si="51"/>
        <v>0</v>
      </c>
      <c r="G351" s="15">
        <f t="shared" si="51"/>
        <v>380</v>
      </c>
      <c r="H351"/>
    </row>
    <row r="352" spans="1:8" x14ac:dyDescent="0.2">
      <c r="A352" s="39" t="s">
        <v>632</v>
      </c>
      <c r="B352" s="15">
        <f t="shared" si="51"/>
        <v>389</v>
      </c>
      <c r="C352" s="15">
        <f t="shared" si="51"/>
        <v>373</v>
      </c>
      <c r="D352" s="15">
        <f t="shared" si="51"/>
        <v>9</v>
      </c>
      <c r="E352" s="15">
        <f t="shared" si="51"/>
        <v>7</v>
      </c>
      <c r="F352" s="15">
        <f t="shared" si="51"/>
        <v>0</v>
      </c>
      <c r="G352" s="15">
        <f t="shared" si="51"/>
        <v>375</v>
      </c>
      <c r="H352"/>
    </row>
    <row r="353" spans="1:8" x14ac:dyDescent="0.2">
      <c r="A353" s="39" t="s">
        <v>631</v>
      </c>
      <c r="B353" s="15">
        <f t="shared" ref="B353:G362" si="52">SUM(B118:B129)</f>
        <v>398</v>
      </c>
      <c r="C353" s="15">
        <f t="shared" si="52"/>
        <v>376</v>
      </c>
      <c r="D353" s="15">
        <f t="shared" si="52"/>
        <v>16</v>
      </c>
      <c r="E353" s="15">
        <f t="shared" si="52"/>
        <v>6</v>
      </c>
      <c r="F353" s="15">
        <f t="shared" si="52"/>
        <v>0</v>
      </c>
      <c r="G353" s="15">
        <f t="shared" si="52"/>
        <v>386</v>
      </c>
      <c r="H353"/>
    </row>
    <row r="354" spans="1:8" x14ac:dyDescent="0.2">
      <c r="A354" s="39" t="s">
        <v>628</v>
      </c>
      <c r="B354" s="15">
        <f t="shared" si="52"/>
        <v>391</v>
      </c>
      <c r="C354" s="15">
        <f t="shared" si="52"/>
        <v>368</v>
      </c>
      <c r="D354" s="15">
        <f t="shared" si="52"/>
        <v>17</v>
      </c>
      <c r="E354" s="15">
        <f t="shared" si="52"/>
        <v>6</v>
      </c>
      <c r="F354" s="15">
        <f t="shared" si="52"/>
        <v>0</v>
      </c>
      <c r="G354" s="15">
        <f t="shared" si="52"/>
        <v>379</v>
      </c>
      <c r="H354"/>
    </row>
    <row r="355" spans="1:8" x14ac:dyDescent="0.2">
      <c r="A355" s="39" t="s">
        <v>626</v>
      </c>
      <c r="B355" s="15">
        <f t="shared" si="52"/>
        <v>393</v>
      </c>
      <c r="C355" s="15">
        <f t="shared" si="52"/>
        <v>372</v>
      </c>
      <c r="D355" s="15">
        <f t="shared" si="52"/>
        <v>14</v>
      </c>
      <c r="E355" s="15">
        <f t="shared" si="52"/>
        <v>7</v>
      </c>
      <c r="F355" s="15">
        <f t="shared" si="52"/>
        <v>0</v>
      </c>
      <c r="G355" s="15">
        <f t="shared" si="52"/>
        <v>379</v>
      </c>
      <c r="H355"/>
    </row>
    <row r="356" spans="1:8" x14ac:dyDescent="0.2">
      <c r="A356" s="39" t="s">
        <v>621</v>
      </c>
      <c r="B356" s="15">
        <f t="shared" si="52"/>
        <v>395</v>
      </c>
      <c r="C356" s="15">
        <f t="shared" si="52"/>
        <v>374</v>
      </c>
      <c r="D356" s="15">
        <f t="shared" si="52"/>
        <v>14</v>
      </c>
      <c r="E356" s="15">
        <f t="shared" si="52"/>
        <v>7</v>
      </c>
      <c r="F356" s="15">
        <f t="shared" si="52"/>
        <v>0</v>
      </c>
      <c r="G356" s="15">
        <f t="shared" si="52"/>
        <v>381</v>
      </c>
      <c r="H356"/>
    </row>
    <row r="357" spans="1:8" x14ac:dyDescent="0.2">
      <c r="A357" s="39" t="s">
        <v>616</v>
      </c>
      <c r="B357" s="15">
        <f t="shared" si="52"/>
        <v>380</v>
      </c>
      <c r="C357" s="15">
        <f t="shared" si="52"/>
        <v>357</v>
      </c>
      <c r="D357" s="15">
        <f t="shared" si="52"/>
        <v>16</v>
      </c>
      <c r="E357" s="15">
        <f t="shared" si="52"/>
        <v>7</v>
      </c>
      <c r="F357" s="15">
        <f t="shared" si="52"/>
        <v>0</v>
      </c>
      <c r="G357" s="15">
        <f t="shared" si="52"/>
        <v>366</v>
      </c>
      <c r="H357"/>
    </row>
    <row r="358" spans="1:8" x14ac:dyDescent="0.2">
      <c r="A358" s="39" t="s">
        <v>615</v>
      </c>
      <c r="B358" s="15">
        <f t="shared" si="52"/>
        <v>389</v>
      </c>
      <c r="C358" s="15">
        <f t="shared" si="52"/>
        <v>365</v>
      </c>
      <c r="D358" s="15">
        <f t="shared" si="52"/>
        <v>15</v>
      </c>
      <c r="E358" s="15">
        <f t="shared" si="52"/>
        <v>9</v>
      </c>
      <c r="F358" s="15">
        <f t="shared" si="52"/>
        <v>0</v>
      </c>
      <c r="G358" s="15">
        <f t="shared" si="52"/>
        <v>371</v>
      </c>
      <c r="H358"/>
    </row>
    <row r="359" spans="1:8" x14ac:dyDescent="0.2">
      <c r="A359" s="39" t="s">
        <v>613</v>
      </c>
      <c r="B359" s="15">
        <f t="shared" si="52"/>
        <v>389</v>
      </c>
      <c r="C359" s="15">
        <f t="shared" si="52"/>
        <v>366</v>
      </c>
      <c r="D359" s="15">
        <f t="shared" si="52"/>
        <v>15</v>
      </c>
      <c r="E359" s="15">
        <f t="shared" si="52"/>
        <v>8</v>
      </c>
      <c r="F359" s="15">
        <f t="shared" si="52"/>
        <v>0</v>
      </c>
      <c r="G359" s="15">
        <f t="shared" si="52"/>
        <v>373</v>
      </c>
      <c r="H359"/>
    </row>
    <row r="360" spans="1:8" x14ac:dyDescent="0.2">
      <c r="A360" s="39" t="s">
        <v>610</v>
      </c>
      <c r="B360" s="15">
        <f t="shared" si="52"/>
        <v>402</v>
      </c>
      <c r="C360" s="15">
        <f t="shared" si="52"/>
        <v>377</v>
      </c>
      <c r="D360" s="15">
        <f t="shared" si="52"/>
        <v>16</v>
      </c>
      <c r="E360" s="15">
        <f t="shared" si="52"/>
        <v>9</v>
      </c>
      <c r="F360" s="15">
        <f t="shared" si="52"/>
        <v>0</v>
      </c>
      <c r="G360" s="15">
        <f t="shared" si="52"/>
        <v>384</v>
      </c>
      <c r="H360"/>
    </row>
    <row r="361" spans="1:8" x14ac:dyDescent="0.2">
      <c r="A361" s="39" t="s">
        <v>606</v>
      </c>
      <c r="B361" s="15">
        <f t="shared" si="52"/>
        <v>393</v>
      </c>
      <c r="C361" s="15">
        <f t="shared" si="52"/>
        <v>366</v>
      </c>
      <c r="D361" s="15">
        <f t="shared" si="52"/>
        <v>16</v>
      </c>
      <c r="E361" s="15">
        <f t="shared" si="52"/>
        <v>11</v>
      </c>
      <c r="F361" s="15">
        <f t="shared" si="52"/>
        <v>0</v>
      </c>
      <c r="G361" s="15">
        <f t="shared" si="52"/>
        <v>371</v>
      </c>
      <c r="H361"/>
    </row>
    <row r="362" spans="1:8" x14ac:dyDescent="0.2">
      <c r="A362" s="39" t="s">
        <v>602</v>
      </c>
      <c r="B362" s="15">
        <f t="shared" si="52"/>
        <v>392</v>
      </c>
      <c r="C362" s="15">
        <f t="shared" si="52"/>
        <v>364</v>
      </c>
      <c r="D362" s="15">
        <f t="shared" si="52"/>
        <v>16</v>
      </c>
      <c r="E362" s="15">
        <f t="shared" si="52"/>
        <v>12</v>
      </c>
      <c r="F362" s="15">
        <f t="shared" si="52"/>
        <v>0</v>
      </c>
      <c r="G362" s="15">
        <f t="shared" si="52"/>
        <v>368</v>
      </c>
      <c r="H362"/>
    </row>
    <row r="363" spans="1:8" x14ac:dyDescent="0.2">
      <c r="A363" s="39" t="s">
        <v>600</v>
      </c>
      <c r="B363" s="15">
        <f t="shared" ref="B363:G372" si="53">SUM(B128:B139)</f>
        <v>399</v>
      </c>
      <c r="C363" s="15">
        <f t="shared" si="53"/>
        <v>369</v>
      </c>
      <c r="D363" s="15">
        <f t="shared" si="53"/>
        <v>17</v>
      </c>
      <c r="E363" s="15">
        <f t="shared" si="53"/>
        <v>13</v>
      </c>
      <c r="F363" s="15">
        <f t="shared" si="53"/>
        <v>0</v>
      </c>
      <c r="G363" s="15">
        <f t="shared" si="53"/>
        <v>373</v>
      </c>
      <c r="H363"/>
    </row>
    <row r="364" spans="1:8" x14ac:dyDescent="0.2">
      <c r="A364" s="39" t="s">
        <v>598</v>
      </c>
      <c r="B364" s="15">
        <f t="shared" si="53"/>
        <v>398</v>
      </c>
      <c r="C364" s="15">
        <f t="shared" si="53"/>
        <v>366</v>
      </c>
      <c r="D364" s="15">
        <f t="shared" si="53"/>
        <v>17</v>
      </c>
      <c r="E364" s="15">
        <f t="shared" si="53"/>
        <v>15</v>
      </c>
      <c r="F364" s="15">
        <f t="shared" si="53"/>
        <v>0</v>
      </c>
      <c r="G364" s="15">
        <f t="shared" si="53"/>
        <v>368</v>
      </c>
      <c r="H364"/>
    </row>
    <row r="365" spans="1:8" x14ac:dyDescent="0.2">
      <c r="A365" s="39" t="s">
        <v>597</v>
      </c>
      <c r="B365" s="15">
        <f t="shared" si="53"/>
        <v>390</v>
      </c>
      <c r="C365" s="15">
        <f t="shared" si="53"/>
        <v>364</v>
      </c>
      <c r="D365" s="15">
        <f t="shared" si="53"/>
        <v>10</v>
      </c>
      <c r="E365" s="15">
        <f t="shared" si="53"/>
        <v>16</v>
      </c>
      <c r="F365" s="15">
        <f t="shared" si="53"/>
        <v>0</v>
      </c>
      <c r="G365" s="15">
        <f t="shared" si="53"/>
        <v>358</v>
      </c>
      <c r="H365"/>
    </row>
    <row r="366" spans="1:8" x14ac:dyDescent="0.2">
      <c r="A366" s="39" t="s">
        <v>594</v>
      </c>
      <c r="B366" s="15">
        <f t="shared" si="53"/>
        <v>391</v>
      </c>
      <c r="C366" s="15">
        <f t="shared" si="53"/>
        <v>364</v>
      </c>
      <c r="D366" s="15">
        <f t="shared" si="53"/>
        <v>10</v>
      </c>
      <c r="E366" s="15">
        <f t="shared" si="53"/>
        <v>17</v>
      </c>
      <c r="F366" s="15">
        <f t="shared" si="53"/>
        <v>0</v>
      </c>
      <c r="G366" s="15">
        <f t="shared" si="53"/>
        <v>357</v>
      </c>
      <c r="H366"/>
    </row>
    <row r="367" spans="1:8" x14ac:dyDescent="0.2">
      <c r="A367" s="39" t="s">
        <v>592</v>
      </c>
      <c r="B367" s="15">
        <f t="shared" si="53"/>
        <v>381</v>
      </c>
      <c r="C367" s="15">
        <f t="shared" si="53"/>
        <v>352</v>
      </c>
      <c r="D367" s="15">
        <f t="shared" si="53"/>
        <v>12</v>
      </c>
      <c r="E367" s="15">
        <f t="shared" si="53"/>
        <v>17</v>
      </c>
      <c r="F367" s="15">
        <f t="shared" si="53"/>
        <v>0</v>
      </c>
      <c r="G367" s="15">
        <f t="shared" si="53"/>
        <v>347</v>
      </c>
      <c r="H367"/>
    </row>
    <row r="368" spans="1:8" x14ac:dyDescent="0.2">
      <c r="A368" s="39" t="s">
        <v>589</v>
      </c>
      <c r="B368" s="15">
        <f t="shared" si="53"/>
        <v>385</v>
      </c>
      <c r="C368" s="15">
        <f t="shared" si="53"/>
        <v>356</v>
      </c>
      <c r="D368" s="15">
        <f t="shared" si="53"/>
        <v>12</v>
      </c>
      <c r="E368" s="15">
        <f t="shared" si="53"/>
        <v>17</v>
      </c>
      <c r="F368" s="15">
        <f t="shared" si="53"/>
        <v>0</v>
      </c>
      <c r="G368" s="15">
        <f t="shared" si="53"/>
        <v>351</v>
      </c>
      <c r="H368"/>
    </row>
    <row r="369" spans="1:8" x14ac:dyDescent="0.2">
      <c r="A369" s="39" t="s">
        <v>587</v>
      </c>
      <c r="B369" s="15">
        <f t="shared" si="53"/>
        <v>381</v>
      </c>
      <c r="C369" s="15">
        <f t="shared" si="53"/>
        <v>354</v>
      </c>
      <c r="D369" s="15">
        <f t="shared" si="53"/>
        <v>9</v>
      </c>
      <c r="E369" s="15">
        <f t="shared" si="53"/>
        <v>17</v>
      </c>
      <c r="F369" s="15">
        <f t="shared" si="53"/>
        <v>1</v>
      </c>
      <c r="G369" s="15">
        <f t="shared" si="53"/>
        <v>345</v>
      </c>
      <c r="H369"/>
    </row>
    <row r="370" spans="1:8" x14ac:dyDescent="0.2">
      <c r="A370" s="39" t="s">
        <v>585</v>
      </c>
      <c r="B370" s="15">
        <f t="shared" si="53"/>
        <v>365</v>
      </c>
      <c r="C370" s="15">
        <f t="shared" si="53"/>
        <v>340</v>
      </c>
      <c r="D370" s="15">
        <f t="shared" si="53"/>
        <v>10</v>
      </c>
      <c r="E370" s="15">
        <f t="shared" si="53"/>
        <v>14</v>
      </c>
      <c r="F370" s="15">
        <f t="shared" si="53"/>
        <v>1</v>
      </c>
      <c r="G370" s="15">
        <f t="shared" si="53"/>
        <v>335</v>
      </c>
      <c r="H370"/>
    </row>
    <row r="371" spans="1:8" x14ac:dyDescent="0.2">
      <c r="A371" s="39" t="s">
        <v>583</v>
      </c>
      <c r="B371" s="15">
        <f t="shared" si="53"/>
        <v>370</v>
      </c>
      <c r="C371" s="15">
        <f t="shared" si="53"/>
        <v>340</v>
      </c>
      <c r="D371" s="15">
        <f t="shared" si="53"/>
        <v>15</v>
      </c>
      <c r="E371" s="15">
        <f t="shared" si="53"/>
        <v>14</v>
      </c>
      <c r="F371" s="15">
        <f t="shared" si="53"/>
        <v>1</v>
      </c>
      <c r="G371" s="15">
        <f t="shared" si="53"/>
        <v>340</v>
      </c>
      <c r="H371"/>
    </row>
    <row r="372" spans="1:8" x14ac:dyDescent="0.2">
      <c r="A372" s="39" t="s">
        <v>581</v>
      </c>
      <c r="B372" s="15">
        <f t="shared" si="53"/>
        <v>361</v>
      </c>
      <c r="C372" s="15">
        <f t="shared" si="53"/>
        <v>331</v>
      </c>
      <c r="D372" s="15">
        <f t="shared" si="53"/>
        <v>15</v>
      </c>
      <c r="E372" s="15">
        <f t="shared" si="53"/>
        <v>14</v>
      </c>
      <c r="F372" s="15">
        <f t="shared" si="53"/>
        <v>1</v>
      </c>
      <c r="G372" s="15">
        <f t="shared" si="53"/>
        <v>331</v>
      </c>
      <c r="H372"/>
    </row>
    <row r="373" spans="1:8" x14ac:dyDescent="0.2">
      <c r="A373" s="39" t="s">
        <v>571</v>
      </c>
      <c r="B373" s="15">
        <f t="shared" ref="B373:G382" si="54">SUM(B138:B149)</f>
        <v>360</v>
      </c>
      <c r="C373" s="15">
        <f t="shared" si="54"/>
        <v>333</v>
      </c>
      <c r="D373" s="15">
        <f t="shared" si="54"/>
        <v>15</v>
      </c>
      <c r="E373" s="15">
        <f t="shared" si="54"/>
        <v>11</v>
      </c>
      <c r="F373" s="15">
        <f t="shared" si="54"/>
        <v>1</v>
      </c>
      <c r="G373" s="15">
        <f t="shared" si="54"/>
        <v>336</v>
      </c>
      <c r="H373"/>
    </row>
    <row r="374" spans="1:8" x14ac:dyDescent="0.2">
      <c r="A374" s="39" t="s">
        <v>567</v>
      </c>
      <c r="B374" s="15">
        <f t="shared" si="54"/>
        <v>362</v>
      </c>
      <c r="C374" s="15">
        <f t="shared" si="54"/>
        <v>334</v>
      </c>
      <c r="D374" s="15">
        <f t="shared" si="54"/>
        <v>17</v>
      </c>
      <c r="E374" s="15">
        <f t="shared" si="54"/>
        <v>10</v>
      </c>
      <c r="F374" s="15">
        <f t="shared" si="54"/>
        <v>1</v>
      </c>
      <c r="G374" s="15">
        <f t="shared" si="54"/>
        <v>340</v>
      </c>
      <c r="H374"/>
    </row>
    <row r="375" spans="1:8" x14ac:dyDescent="0.2">
      <c r="A375" s="39" t="s">
        <v>566</v>
      </c>
      <c r="B375" s="15">
        <f t="shared" si="54"/>
        <v>355</v>
      </c>
      <c r="C375" s="15">
        <f t="shared" si="54"/>
        <v>329</v>
      </c>
      <c r="D375" s="15">
        <f t="shared" si="54"/>
        <v>16</v>
      </c>
      <c r="E375" s="15">
        <f t="shared" si="54"/>
        <v>9</v>
      </c>
      <c r="F375" s="15">
        <f t="shared" si="54"/>
        <v>1</v>
      </c>
      <c r="G375" s="15">
        <f t="shared" si="54"/>
        <v>335</v>
      </c>
      <c r="H375"/>
    </row>
    <row r="376" spans="1:8" x14ac:dyDescent="0.2">
      <c r="A376" s="39" t="s">
        <v>563</v>
      </c>
      <c r="B376" s="15">
        <f t="shared" si="54"/>
        <v>358</v>
      </c>
      <c r="C376" s="15">
        <f t="shared" si="54"/>
        <v>332</v>
      </c>
      <c r="D376" s="15">
        <f t="shared" si="54"/>
        <v>17</v>
      </c>
      <c r="E376" s="15">
        <f t="shared" si="54"/>
        <v>8</v>
      </c>
      <c r="F376" s="15">
        <f t="shared" si="54"/>
        <v>1</v>
      </c>
      <c r="G376" s="15">
        <f t="shared" si="54"/>
        <v>340</v>
      </c>
      <c r="H376"/>
    </row>
    <row r="377" spans="1:8" x14ac:dyDescent="0.2">
      <c r="A377" s="8" t="s">
        <v>560</v>
      </c>
      <c r="B377" s="15">
        <f t="shared" si="54"/>
        <v>358</v>
      </c>
      <c r="C377" s="15">
        <f t="shared" si="54"/>
        <v>333</v>
      </c>
      <c r="D377" s="15">
        <f t="shared" si="54"/>
        <v>17</v>
      </c>
      <c r="E377" s="15">
        <f t="shared" si="54"/>
        <v>7</v>
      </c>
      <c r="F377" s="15">
        <f t="shared" si="54"/>
        <v>1</v>
      </c>
      <c r="G377" s="15">
        <f t="shared" si="54"/>
        <v>342</v>
      </c>
      <c r="H377"/>
    </row>
    <row r="378" spans="1:8" x14ac:dyDescent="0.2">
      <c r="A378" s="39" t="s">
        <v>557</v>
      </c>
      <c r="B378" s="15">
        <f t="shared" si="54"/>
        <v>358</v>
      </c>
      <c r="C378" s="15">
        <f t="shared" si="54"/>
        <v>332</v>
      </c>
      <c r="D378" s="15">
        <f t="shared" si="54"/>
        <v>17</v>
      </c>
      <c r="E378" s="15">
        <f t="shared" si="54"/>
        <v>8</v>
      </c>
      <c r="F378" s="15">
        <f t="shared" si="54"/>
        <v>1</v>
      </c>
      <c r="G378" s="15">
        <f t="shared" si="54"/>
        <v>340</v>
      </c>
      <c r="H378"/>
    </row>
    <row r="379" spans="1:8" ht="12" customHeight="1" x14ac:dyDescent="0.2">
      <c r="A379" s="39" t="s">
        <v>555</v>
      </c>
      <c r="B379" s="15">
        <f t="shared" si="54"/>
        <v>355</v>
      </c>
      <c r="C379" s="15">
        <f t="shared" si="54"/>
        <v>329</v>
      </c>
      <c r="D379" s="15">
        <f t="shared" si="54"/>
        <v>18</v>
      </c>
      <c r="E379" s="15">
        <f t="shared" si="54"/>
        <v>7</v>
      </c>
      <c r="F379" s="15">
        <f t="shared" si="54"/>
        <v>1</v>
      </c>
      <c r="G379" s="15">
        <f t="shared" si="54"/>
        <v>339</v>
      </c>
      <c r="H379"/>
    </row>
    <row r="380" spans="1:8" x14ac:dyDescent="0.2">
      <c r="A380" s="39" t="s">
        <v>553</v>
      </c>
      <c r="B380" s="15">
        <f t="shared" si="54"/>
        <v>350</v>
      </c>
      <c r="C380" s="15">
        <f t="shared" si="54"/>
        <v>325</v>
      </c>
      <c r="D380" s="15">
        <f t="shared" si="54"/>
        <v>17</v>
      </c>
      <c r="E380" s="15">
        <f t="shared" si="54"/>
        <v>7</v>
      </c>
      <c r="F380" s="15">
        <f t="shared" si="54"/>
        <v>1</v>
      </c>
      <c r="G380" s="15">
        <f t="shared" si="54"/>
        <v>334</v>
      </c>
      <c r="H380"/>
    </row>
    <row r="381" spans="1:8" x14ac:dyDescent="0.2">
      <c r="A381" s="39" t="s">
        <v>551</v>
      </c>
      <c r="B381" s="15">
        <f t="shared" si="54"/>
        <v>361</v>
      </c>
      <c r="C381" s="15">
        <f t="shared" si="54"/>
        <v>336</v>
      </c>
      <c r="D381" s="15">
        <f t="shared" si="54"/>
        <v>18</v>
      </c>
      <c r="E381" s="15">
        <f t="shared" si="54"/>
        <v>7</v>
      </c>
      <c r="F381" s="15">
        <f t="shared" si="54"/>
        <v>0</v>
      </c>
      <c r="G381" s="15">
        <f t="shared" si="54"/>
        <v>347</v>
      </c>
      <c r="H381"/>
    </row>
    <row r="382" spans="1:8" x14ac:dyDescent="0.2">
      <c r="A382" s="39" t="s">
        <v>549</v>
      </c>
      <c r="B382" s="15">
        <f t="shared" si="54"/>
        <v>362</v>
      </c>
      <c r="C382" s="15">
        <f t="shared" si="54"/>
        <v>336</v>
      </c>
      <c r="D382" s="15">
        <f t="shared" si="54"/>
        <v>19</v>
      </c>
      <c r="E382" s="15">
        <f t="shared" si="54"/>
        <v>7</v>
      </c>
      <c r="F382" s="15">
        <f t="shared" si="54"/>
        <v>0</v>
      </c>
      <c r="G382" s="15">
        <f t="shared" si="54"/>
        <v>348</v>
      </c>
      <c r="H382"/>
    </row>
    <row r="383" spans="1:8" x14ac:dyDescent="0.2">
      <c r="A383" s="39" t="s">
        <v>547</v>
      </c>
      <c r="B383" s="15">
        <f t="shared" ref="B383:G392" si="55">SUM(B148:B159)</f>
        <v>362</v>
      </c>
      <c r="C383" s="15">
        <f t="shared" si="55"/>
        <v>337</v>
      </c>
      <c r="D383" s="15">
        <f t="shared" si="55"/>
        <v>17</v>
      </c>
      <c r="E383" s="15">
        <f t="shared" si="55"/>
        <v>8</v>
      </c>
      <c r="F383" s="15">
        <f t="shared" si="55"/>
        <v>0</v>
      </c>
      <c r="G383" s="15">
        <f t="shared" si="55"/>
        <v>346</v>
      </c>
      <c r="H383"/>
    </row>
    <row r="384" spans="1:8" x14ac:dyDescent="0.2">
      <c r="A384" s="39" t="s">
        <v>545</v>
      </c>
      <c r="B384" s="15">
        <f t="shared" si="55"/>
        <v>351</v>
      </c>
      <c r="C384" s="15">
        <f t="shared" si="55"/>
        <v>324</v>
      </c>
      <c r="D384" s="15">
        <f t="shared" si="55"/>
        <v>22</v>
      </c>
      <c r="E384" s="15">
        <f t="shared" si="55"/>
        <v>5</v>
      </c>
      <c r="F384" s="15">
        <f t="shared" si="55"/>
        <v>0</v>
      </c>
      <c r="G384" s="15">
        <f t="shared" si="55"/>
        <v>341</v>
      </c>
      <c r="H384"/>
    </row>
    <row r="385" spans="1:8" x14ac:dyDescent="0.2">
      <c r="A385" s="39" t="s">
        <v>541</v>
      </c>
      <c r="B385" s="15">
        <f t="shared" si="55"/>
        <v>348</v>
      </c>
      <c r="C385" s="15">
        <f t="shared" si="55"/>
        <v>321</v>
      </c>
      <c r="D385" s="15">
        <f t="shared" si="55"/>
        <v>22</v>
      </c>
      <c r="E385" s="15">
        <f t="shared" si="55"/>
        <v>5</v>
      </c>
      <c r="F385" s="15">
        <f t="shared" si="55"/>
        <v>0</v>
      </c>
      <c r="G385" s="15">
        <f t="shared" si="55"/>
        <v>338</v>
      </c>
      <c r="H385"/>
    </row>
    <row r="386" spans="1:8" x14ac:dyDescent="0.2">
      <c r="A386" s="39" t="s">
        <v>515</v>
      </c>
      <c r="B386" s="15">
        <f t="shared" si="55"/>
        <v>345</v>
      </c>
      <c r="C386" s="15">
        <f t="shared" si="55"/>
        <v>318</v>
      </c>
      <c r="D386" s="15">
        <f t="shared" si="55"/>
        <v>21</v>
      </c>
      <c r="E386" s="15">
        <f t="shared" si="55"/>
        <v>5</v>
      </c>
      <c r="F386" s="15">
        <f t="shared" si="55"/>
        <v>1</v>
      </c>
      <c r="G386" s="15">
        <f t="shared" si="55"/>
        <v>333</v>
      </c>
      <c r="H386"/>
    </row>
    <row r="387" spans="1:8" x14ac:dyDescent="0.2">
      <c r="A387" s="39" t="s">
        <v>511</v>
      </c>
      <c r="B387" s="15">
        <f t="shared" si="55"/>
        <v>346</v>
      </c>
      <c r="C387" s="15">
        <f t="shared" si="55"/>
        <v>318</v>
      </c>
      <c r="D387" s="15">
        <f t="shared" si="55"/>
        <v>22</v>
      </c>
      <c r="E387" s="15">
        <f t="shared" si="55"/>
        <v>5</v>
      </c>
      <c r="F387" s="15">
        <f t="shared" si="55"/>
        <v>1</v>
      </c>
      <c r="G387" s="15">
        <f t="shared" si="55"/>
        <v>334</v>
      </c>
      <c r="H387"/>
    </row>
    <row r="388" spans="1:8" x14ac:dyDescent="0.2">
      <c r="A388" s="39" t="s">
        <v>508</v>
      </c>
      <c r="B388" s="15">
        <f t="shared" si="55"/>
        <v>335</v>
      </c>
      <c r="C388" s="15">
        <f t="shared" si="55"/>
        <v>309</v>
      </c>
      <c r="D388" s="15">
        <f t="shared" si="55"/>
        <v>20</v>
      </c>
      <c r="E388" s="15">
        <f t="shared" si="55"/>
        <v>5</v>
      </c>
      <c r="F388" s="15">
        <f t="shared" si="55"/>
        <v>1</v>
      </c>
      <c r="G388" s="15">
        <f t="shared" si="55"/>
        <v>323</v>
      </c>
      <c r="H388"/>
    </row>
    <row r="389" spans="1:8" x14ac:dyDescent="0.2">
      <c r="A389" s="39" t="s">
        <v>505</v>
      </c>
      <c r="B389" s="15">
        <f t="shared" si="55"/>
        <v>331</v>
      </c>
      <c r="C389" s="15">
        <f t="shared" si="55"/>
        <v>305</v>
      </c>
      <c r="D389" s="15">
        <f t="shared" si="55"/>
        <v>20</v>
      </c>
      <c r="E389" s="15">
        <f t="shared" si="55"/>
        <v>5</v>
      </c>
      <c r="F389" s="15">
        <f t="shared" si="55"/>
        <v>1</v>
      </c>
      <c r="G389" s="15">
        <f t="shared" si="55"/>
        <v>319</v>
      </c>
      <c r="H389"/>
    </row>
    <row r="390" spans="1:8" x14ac:dyDescent="0.2">
      <c r="A390" s="8" t="s">
        <v>502</v>
      </c>
      <c r="B390" s="15">
        <f t="shared" si="55"/>
        <v>326</v>
      </c>
      <c r="C390" s="15">
        <f t="shared" si="55"/>
        <v>303</v>
      </c>
      <c r="D390" s="15">
        <f t="shared" si="55"/>
        <v>19</v>
      </c>
      <c r="E390" s="15">
        <f t="shared" si="55"/>
        <v>3</v>
      </c>
      <c r="F390" s="15">
        <f t="shared" si="55"/>
        <v>1</v>
      </c>
      <c r="G390" s="15">
        <f t="shared" si="55"/>
        <v>318</v>
      </c>
      <c r="H390"/>
    </row>
    <row r="391" spans="1:8" x14ac:dyDescent="0.2">
      <c r="A391" s="39" t="s">
        <v>500</v>
      </c>
      <c r="B391" s="15">
        <f t="shared" si="55"/>
        <v>326</v>
      </c>
      <c r="C391" s="15">
        <f t="shared" si="55"/>
        <v>305</v>
      </c>
      <c r="D391" s="15">
        <f t="shared" si="55"/>
        <v>16</v>
      </c>
      <c r="E391" s="15">
        <f t="shared" si="55"/>
        <v>4</v>
      </c>
      <c r="F391" s="15">
        <f t="shared" si="55"/>
        <v>1</v>
      </c>
      <c r="G391" s="15">
        <f t="shared" si="55"/>
        <v>316</v>
      </c>
      <c r="H391"/>
    </row>
    <row r="392" spans="1:8" x14ac:dyDescent="0.2">
      <c r="A392" s="8" t="s">
        <v>498</v>
      </c>
      <c r="B392" s="15">
        <f t="shared" si="55"/>
        <v>323</v>
      </c>
      <c r="C392" s="15">
        <f t="shared" si="55"/>
        <v>301</v>
      </c>
      <c r="D392" s="15">
        <f t="shared" si="55"/>
        <v>17</v>
      </c>
      <c r="E392" s="15">
        <f t="shared" si="55"/>
        <v>4</v>
      </c>
      <c r="F392" s="15">
        <f t="shared" si="55"/>
        <v>1</v>
      </c>
      <c r="G392" s="15">
        <f t="shared" si="55"/>
        <v>313</v>
      </c>
      <c r="H392"/>
    </row>
    <row r="393" spans="1:8" x14ac:dyDescent="0.2">
      <c r="A393" s="8" t="s">
        <v>495</v>
      </c>
      <c r="B393" s="15">
        <f t="shared" ref="B393:G402" si="56">SUM(B158:B169)</f>
        <v>306</v>
      </c>
      <c r="C393" s="15">
        <f t="shared" si="56"/>
        <v>285</v>
      </c>
      <c r="D393" s="15">
        <f t="shared" si="56"/>
        <v>16</v>
      </c>
      <c r="E393" s="15">
        <f t="shared" si="56"/>
        <v>4</v>
      </c>
      <c r="F393" s="15">
        <f t="shared" si="56"/>
        <v>1</v>
      </c>
      <c r="G393" s="15">
        <f t="shared" si="56"/>
        <v>296</v>
      </c>
      <c r="H393"/>
    </row>
    <row r="394" spans="1:8" x14ac:dyDescent="0.2">
      <c r="A394" s="8" t="s">
        <v>493</v>
      </c>
      <c r="B394" s="15">
        <f t="shared" si="56"/>
        <v>299</v>
      </c>
      <c r="C394" s="15">
        <f t="shared" si="56"/>
        <v>280</v>
      </c>
      <c r="D394" s="15">
        <f t="shared" si="56"/>
        <v>15</v>
      </c>
      <c r="E394" s="15">
        <f t="shared" si="56"/>
        <v>3</v>
      </c>
      <c r="F394" s="15">
        <f t="shared" si="56"/>
        <v>1</v>
      </c>
      <c r="G394" s="15">
        <f t="shared" si="56"/>
        <v>291</v>
      </c>
      <c r="H394"/>
    </row>
    <row r="395" spans="1:8" x14ac:dyDescent="0.2">
      <c r="A395" s="8" t="s">
        <v>490</v>
      </c>
      <c r="B395" s="15">
        <f t="shared" si="56"/>
        <v>285</v>
      </c>
      <c r="C395" s="15">
        <f t="shared" si="56"/>
        <v>267</v>
      </c>
      <c r="D395" s="15">
        <f t="shared" si="56"/>
        <v>15</v>
      </c>
      <c r="E395" s="15">
        <f t="shared" si="56"/>
        <v>2</v>
      </c>
      <c r="F395" s="15">
        <f t="shared" si="56"/>
        <v>1</v>
      </c>
      <c r="G395" s="15">
        <f t="shared" si="56"/>
        <v>279</v>
      </c>
      <c r="H395"/>
    </row>
    <row r="396" spans="1:8" x14ac:dyDescent="0.2">
      <c r="A396" s="8" t="s">
        <v>483</v>
      </c>
      <c r="B396" s="15">
        <f t="shared" si="56"/>
        <v>272</v>
      </c>
      <c r="C396" s="15">
        <f t="shared" si="56"/>
        <v>257</v>
      </c>
      <c r="D396" s="15">
        <f t="shared" si="56"/>
        <v>11</v>
      </c>
      <c r="E396" s="15">
        <f t="shared" si="56"/>
        <v>2</v>
      </c>
      <c r="F396" s="15">
        <f t="shared" si="56"/>
        <v>2</v>
      </c>
      <c r="G396" s="15">
        <f t="shared" si="56"/>
        <v>264</v>
      </c>
      <c r="H396"/>
    </row>
    <row r="397" spans="1:8" x14ac:dyDescent="0.2">
      <c r="A397" s="8" t="s">
        <v>471</v>
      </c>
      <c r="B397" s="15">
        <f t="shared" si="56"/>
        <v>261</v>
      </c>
      <c r="C397" s="15">
        <f t="shared" si="56"/>
        <v>243</v>
      </c>
      <c r="D397" s="15">
        <f t="shared" si="56"/>
        <v>13</v>
      </c>
      <c r="E397" s="15">
        <f t="shared" si="56"/>
        <v>3</v>
      </c>
      <c r="F397" s="15">
        <f t="shared" si="56"/>
        <v>2</v>
      </c>
      <c r="G397" s="15">
        <f t="shared" si="56"/>
        <v>251</v>
      </c>
      <c r="H397"/>
    </row>
    <row r="398" spans="1:8" x14ac:dyDescent="0.2">
      <c r="A398" s="8" t="s">
        <v>470</v>
      </c>
      <c r="B398" s="15">
        <f t="shared" si="56"/>
        <v>250</v>
      </c>
      <c r="C398" s="15">
        <f t="shared" si="56"/>
        <v>235</v>
      </c>
      <c r="D398" s="15">
        <f t="shared" si="56"/>
        <v>11</v>
      </c>
      <c r="E398" s="15">
        <f t="shared" si="56"/>
        <v>3</v>
      </c>
      <c r="F398" s="15">
        <f t="shared" si="56"/>
        <v>1</v>
      </c>
      <c r="G398" s="15">
        <f t="shared" si="56"/>
        <v>242</v>
      </c>
      <c r="H398"/>
    </row>
    <row r="399" spans="1:8" x14ac:dyDescent="0.2">
      <c r="A399" s="8" t="s">
        <v>464</v>
      </c>
      <c r="B399" s="15">
        <f t="shared" si="56"/>
        <v>243</v>
      </c>
      <c r="C399" s="15">
        <f t="shared" si="56"/>
        <v>223</v>
      </c>
      <c r="D399" s="15">
        <f t="shared" si="56"/>
        <v>13</v>
      </c>
      <c r="E399" s="15">
        <f t="shared" si="56"/>
        <v>6</v>
      </c>
      <c r="F399" s="15">
        <f t="shared" si="56"/>
        <v>1</v>
      </c>
      <c r="G399" s="15">
        <f t="shared" si="56"/>
        <v>229</v>
      </c>
      <c r="H399"/>
    </row>
    <row r="400" spans="1:8" x14ac:dyDescent="0.2">
      <c r="A400" s="8" t="s">
        <v>461</v>
      </c>
      <c r="B400" s="15">
        <f t="shared" si="56"/>
        <v>243</v>
      </c>
      <c r="C400" s="15">
        <f t="shared" si="56"/>
        <v>220</v>
      </c>
      <c r="D400" s="15">
        <f t="shared" si="56"/>
        <v>14</v>
      </c>
      <c r="E400" s="15">
        <f t="shared" si="56"/>
        <v>8</v>
      </c>
      <c r="F400" s="15">
        <f t="shared" si="56"/>
        <v>1</v>
      </c>
      <c r="G400" s="15">
        <f t="shared" si="56"/>
        <v>225</v>
      </c>
      <c r="H400"/>
    </row>
    <row r="401" spans="1:8" x14ac:dyDescent="0.2">
      <c r="A401" s="8" t="s">
        <v>459</v>
      </c>
      <c r="B401" s="15">
        <f t="shared" si="56"/>
        <v>240</v>
      </c>
      <c r="C401" s="15">
        <f t="shared" si="56"/>
        <v>216</v>
      </c>
      <c r="D401" s="15">
        <f t="shared" si="56"/>
        <v>14</v>
      </c>
      <c r="E401" s="15">
        <f t="shared" si="56"/>
        <v>9</v>
      </c>
      <c r="F401" s="15">
        <f t="shared" si="56"/>
        <v>1</v>
      </c>
      <c r="G401" s="15">
        <f t="shared" si="56"/>
        <v>220</v>
      </c>
      <c r="H401"/>
    </row>
    <row r="402" spans="1:8" x14ac:dyDescent="0.2">
      <c r="A402" s="8" t="s">
        <v>457</v>
      </c>
      <c r="B402" s="15">
        <f t="shared" si="56"/>
        <v>232</v>
      </c>
      <c r="C402" s="15">
        <f t="shared" si="56"/>
        <v>208</v>
      </c>
      <c r="D402" s="15">
        <f t="shared" si="56"/>
        <v>14</v>
      </c>
      <c r="E402" s="15">
        <f t="shared" si="56"/>
        <v>9</v>
      </c>
      <c r="F402" s="15">
        <f t="shared" si="56"/>
        <v>1</v>
      </c>
      <c r="G402" s="15">
        <f t="shared" si="56"/>
        <v>212</v>
      </c>
      <c r="H402"/>
    </row>
    <row r="403" spans="1:8" x14ac:dyDescent="0.2">
      <c r="A403" s="8" t="s">
        <v>453</v>
      </c>
      <c r="B403" s="15">
        <f t="shared" ref="B403:G412" si="57">SUM(B168:B179)</f>
        <v>225</v>
      </c>
      <c r="C403" s="15">
        <f t="shared" si="57"/>
        <v>196</v>
      </c>
      <c r="D403" s="15">
        <f t="shared" si="57"/>
        <v>14</v>
      </c>
      <c r="E403" s="15">
        <f t="shared" si="57"/>
        <v>14</v>
      </c>
      <c r="F403" s="15">
        <f t="shared" si="57"/>
        <v>1</v>
      </c>
      <c r="G403" s="15">
        <f t="shared" si="57"/>
        <v>195</v>
      </c>
      <c r="H403"/>
    </row>
    <row r="404" spans="1:8" x14ac:dyDescent="0.2">
      <c r="A404" s="8" t="s">
        <v>451</v>
      </c>
      <c r="B404" s="15">
        <f t="shared" si="57"/>
        <v>223</v>
      </c>
      <c r="C404" s="15">
        <f t="shared" si="57"/>
        <v>193</v>
      </c>
      <c r="D404" s="15">
        <f t="shared" si="57"/>
        <v>13</v>
      </c>
      <c r="E404" s="15">
        <f t="shared" si="57"/>
        <v>15</v>
      </c>
      <c r="F404" s="15">
        <f t="shared" si="57"/>
        <v>2</v>
      </c>
      <c r="G404" s="15">
        <f t="shared" si="57"/>
        <v>189</v>
      </c>
      <c r="H404"/>
    </row>
    <row r="405" spans="1:8" x14ac:dyDescent="0.2">
      <c r="A405" s="8" t="s">
        <v>449</v>
      </c>
      <c r="B405" s="15">
        <f t="shared" si="57"/>
        <v>212</v>
      </c>
      <c r="C405" s="15">
        <f t="shared" si="57"/>
        <v>178</v>
      </c>
      <c r="D405" s="15">
        <f t="shared" si="57"/>
        <v>13</v>
      </c>
      <c r="E405" s="15">
        <f t="shared" si="57"/>
        <v>19</v>
      </c>
      <c r="F405" s="15">
        <f t="shared" si="57"/>
        <v>2</v>
      </c>
      <c r="G405" s="15">
        <f t="shared" si="57"/>
        <v>170</v>
      </c>
      <c r="H405"/>
    </row>
    <row r="406" spans="1:8" x14ac:dyDescent="0.2">
      <c r="A406" s="8" t="s">
        <v>447</v>
      </c>
      <c r="B406" s="15">
        <f t="shared" si="57"/>
        <v>214</v>
      </c>
      <c r="C406" s="15">
        <f t="shared" si="57"/>
        <v>167</v>
      </c>
      <c r="D406" s="15">
        <f t="shared" si="57"/>
        <v>13</v>
      </c>
      <c r="E406" s="15">
        <f t="shared" si="57"/>
        <v>29</v>
      </c>
      <c r="F406" s="15">
        <f t="shared" si="57"/>
        <v>5</v>
      </c>
      <c r="G406" s="15">
        <f t="shared" si="57"/>
        <v>146</v>
      </c>
      <c r="H406"/>
    </row>
    <row r="407" spans="1:8" x14ac:dyDescent="0.2">
      <c r="A407" s="8" t="s">
        <v>444</v>
      </c>
      <c r="B407" s="15">
        <f t="shared" si="57"/>
        <v>221</v>
      </c>
      <c r="C407" s="15">
        <f t="shared" si="57"/>
        <v>164</v>
      </c>
      <c r="D407" s="15">
        <f t="shared" si="57"/>
        <v>11</v>
      </c>
      <c r="E407" s="15">
        <f t="shared" si="57"/>
        <v>41</v>
      </c>
      <c r="F407" s="15">
        <f t="shared" si="57"/>
        <v>5</v>
      </c>
      <c r="G407" s="15">
        <f t="shared" si="57"/>
        <v>129</v>
      </c>
      <c r="H407"/>
    </row>
    <row r="408" spans="1:8" x14ac:dyDescent="0.2">
      <c r="A408" s="8" t="s">
        <v>442</v>
      </c>
      <c r="B408" s="15">
        <f t="shared" si="57"/>
        <v>226</v>
      </c>
      <c r="C408" s="15">
        <f t="shared" si="57"/>
        <v>149</v>
      </c>
      <c r="D408" s="15">
        <f t="shared" si="57"/>
        <v>9</v>
      </c>
      <c r="E408" s="15">
        <f t="shared" si="57"/>
        <v>59</v>
      </c>
      <c r="F408" s="15">
        <f t="shared" si="57"/>
        <v>9</v>
      </c>
      <c r="G408" s="15">
        <f t="shared" si="57"/>
        <v>90</v>
      </c>
      <c r="H408"/>
    </row>
    <row r="409" spans="1:8" x14ac:dyDescent="0.2">
      <c r="A409" s="8" t="s">
        <v>434</v>
      </c>
      <c r="B409" s="15">
        <f t="shared" si="57"/>
        <v>235</v>
      </c>
      <c r="C409" s="15">
        <f t="shared" si="57"/>
        <v>151</v>
      </c>
      <c r="D409" s="15">
        <f t="shared" si="57"/>
        <v>6</v>
      </c>
      <c r="E409" s="15">
        <f t="shared" si="57"/>
        <v>68</v>
      </c>
      <c r="F409" s="15">
        <f t="shared" si="57"/>
        <v>10</v>
      </c>
      <c r="G409" s="15">
        <f t="shared" si="57"/>
        <v>79</v>
      </c>
      <c r="H409"/>
    </row>
    <row r="410" spans="1:8" x14ac:dyDescent="0.2">
      <c r="A410" s="8" t="s">
        <v>431</v>
      </c>
      <c r="B410" s="15">
        <f t="shared" si="57"/>
        <v>239</v>
      </c>
      <c r="C410" s="15">
        <f t="shared" si="57"/>
        <v>148</v>
      </c>
      <c r="D410" s="15">
        <f t="shared" si="57"/>
        <v>6</v>
      </c>
      <c r="E410" s="15">
        <f t="shared" si="57"/>
        <v>71</v>
      </c>
      <c r="F410" s="15">
        <f t="shared" si="57"/>
        <v>14</v>
      </c>
      <c r="G410" s="15">
        <f t="shared" si="57"/>
        <v>69</v>
      </c>
      <c r="H410"/>
    </row>
    <row r="411" spans="1:8" x14ac:dyDescent="0.2">
      <c r="A411" s="8" t="s">
        <v>428</v>
      </c>
      <c r="B411" s="15">
        <f t="shared" si="57"/>
        <v>237</v>
      </c>
      <c r="C411" s="15">
        <f t="shared" si="57"/>
        <v>142</v>
      </c>
      <c r="D411" s="15">
        <f t="shared" si="57"/>
        <v>3</v>
      </c>
      <c r="E411" s="15">
        <f t="shared" si="57"/>
        <v>76</v>
      </c>
      <c r="F411" s="15">
        <f t="shared" si="57"/>
        <v>16</v>
      </c>
      <c r="G411" s="15">
        <f t="shared" si="57"/>
        <v>53</v>
      </c>
      <c r="H411"/>
    </row>
    <row r="412" spans="1:8" x14ac:dyDescent="0.2">
      <c r="A412" s="8" t="s">
        <v>425</v>
      </c>
      <c r="B412" s="15">
        <f t="shared" si="57"/>
        <v>243</v>
      </c>
      <c r="C412" s="15">
        <f t="shared" si="57"/>
        <v>141</v>
      </c>
      <c r="D412" s="15">
        <f t="shared" si="57"/>
        <v>2</v>
      </c>
      <c r="E412" s="15">
        <f t="shared" si="57"/>
        <v>80</v>
      </c>
      <c r="F412" s="15">
        <f t="shared" si="57"/>
        <v>20</v>
      </c>
      <c r="G412" s="15">
        <f t="shared" si="57"/>
        <v>43</v>
      </c>
      <c r="H412"/>
    </row>
    <row r="413" spans="1:8" x14ac:dyDescent="0.2">
      <c r="A413" s="8" t="s">
        <v>423</v>
      </c>
      <c r="B413" s="15">
        <f t="shared" ref="B413:G422" si="58">SUM(B178:B189)</f>
        <v>256</v>
      </c>
      <c r="C413" s="15">
        <f t="shared" si="58"/>
        <v>147</v>
      </c>
      <c r="D413" s="15">
        <f t="shared" si="58"/>
        <v>2</v>
      </c>
      <c r="E413" s="15">
        <f t="shared" si="58"/>
        <v>82</v>
      </c>
      <c r="F413" s="15">
        <f t="shared" si="58"/>
        <v>25</v>
      </c>
      <c r="G413" s="15">
        <f t="shared" si="58"/>
        <v>42</v>
      </c>
      <c r="H413"/>
    </row>
    <row r="414" spans="1:8" x14ac:dyDescent="0.2">
      <c r="A414" s="8" t="s">
        <v>421</v>
      </c>
      <c r="B414" s="15">
        <f t="shared" si="58"/>
        <v>259</v>
      </c>
      <c r="C414" s="15">
        <f t="shared" si="58"/>
        <v>148</v>
      </c>
      <c r="D414" s="15">
        <f t="shared" si="58"/>
        <v>2</v>
      </c>
      <c r="E414" s="15">
        <f t="shared" si="58"/>
        <v>83</v>
      </c>
      <c r="F414" s="15">
        <f t="shared" si="58"/>
        <v>26</v>
      </c>
      <c r="G414" s="15">
        <f t="shared" si="58"/>
        <v>41</v>
      </c>
      <c r="H414"/>
    </row>
    <row r="415" spans="1:8" x14ac:dyDescent="0.2">
      <c r="A415" s="8" t="s">
        <v>417</v>
      </c>
      <c r="B415" s="15">
        <f t="shared" si="58"/>
        <v>274</v>
      </c>
      <c r="C415" s="15">
        <f t="shared" si="58"/>
        <v>163</v>
      </c>
      <c r="D415" s="15">
        <f t="shared" si="58"/>
        <v>4</v>
      </c>
      <c r="E415" s="15">
        <f t="shared" si="58"/>
        <v>79</v>
      </c>
      <c r="F415" s="15">
        <f t="shared" si="58"/>
        <v>28</v>
      </c>
      <c r="G415" s="15">
        <f t="shared" si="58"/>
        <v>60</v>
      </c>
      <c r="H415"/>
    </row>
    <row r="416" spans="1:8" x14ac:dyDescent="0.2">
      <c r="A416" s="8" t="s">
        <v>415</v>
      </c>
      <c r="B416" s="15">
        <f t="shared" si="58"/>
        <v>282</v>
      </c>
      <c r="C416" s="15">
        <f t="shared" si="58"/>
        <v>171</v>
      </c>
      <c r="D416" s="15">
        <f t="shared" si="58"/>
        <v>4</v>
      </c>
      <c r="E416" s="15">
        <f t="shared" si="58"/>
        <v>80</v>
      </c>
      <c r="F416" s="15">
        <f t="shared" si="58"/>
        <v>27</v>
      </c>
      <c r="G416" s="15">
        <f t="shared" si="58"/>
        <v>68</v>
      </c>
      <c r="H416"/>
    </row>
    <row r="417" spans="1:8" x14ac:dyDescent="0.2">
      <c r="A417" s="8" t="s">
        <v>413</v>
      </c>
      <c r="B417" s="15">
        <f t="shared" si="58"/>
        <v>298</v>
      </c>
      <c r="C417" s="15">
        <f t="shared" si="58"/>
        <v>189</v>
      </c>
      <c r="D417" s="15">
        <f t="shared" si="58"/>
        <v>4</v>
      </c>
      <c r="E417" s="15">
        <f t="shared" si="58"/>
        <v>78</v>
      </c>
      <c r="F417" s="15">
        <f t="shared" si="58"/>
        <v>27</v>
      </c>
      <c r="G417" s="15">
        <f t="shared" si="58"/>
        <v>88</v>
      </c>
      <c r="H417"/>
    </row>
    <row r="418" spans="1:8" x14ac:dyDescent="0.2">
      <c r="A418" s="8" t="s">
        <v>410</v>
      </c>
      <c r="B418" s="15">
        <f t="shared" si="58"/>
        <v>297</v>
      </c>
      <c r="C418" s="15">
        <f t="shared" si="58"/>
        <v>197</v>
      </c>
      <c r="D418" s="15">
        <f t="shared" si="58"/>
        <v>3</v>
      </c>
      <c r="E418" s="15">
        <f t="shared" si="58"/>
        <v>73</v>
      </c>
      <c r="F418" s="15">
        <f t="shared" si="58"/>
        <v>24</v>
      </c>
      <c r="G418" s="15">
        <f t="shared" si="58"/>
        <v>103</v>
      </c>
      <c r="H418"/>
    </row>
    <row r="419" spans="1:8" x14ac:dyDescent="0.2">
      <c r="A419" s="8" t="s">
        <v>407</v>
      </c>
      <c r="B419" s="15">
        <f t="shared" si="58"/>
        <v>295</v>
      </c>
      <c r="C419" s="15">
        <f t="shared" si="58"/>
        <v>205</v>
      </c>
      <c r="D419" s="15">
        <f t="shared" si="58"/>
        <v>2</v>
      </c>
      <c r="E419" s="15">
        <f t="shared" si="58"/>
        <v>63</v>
      </c>
      <c r="F419" s="15">
        <f t="shared" si="58"/>
        <v>25</v>
      </c>
      <c r="G419" s="15">
        <f t="shared" si="58"/>
        <v>119</v>
      </c>
      <c r="H419"/>
    </row>
    <row r="420" spans="1:8" x14ac:dyDescent="0.2">
      <c r="A420" s="8" t="s">
        <v>405</v>
      </c>
      <c r="B420" s="15">
        <f t="shared" si="58"/>
        <v>294</v>
      </c>
      <c r="C420" s="15">
        <f t="shared" si="58"/>
        <v>222</v>
      </c>
      <c r="D420" s="15">
        <f t="shared" si="58"/>
        <v>5</v>
      </c>
      <c r="E420" s="15">
        <f t="shared" si="58"/>
        <v>45</v>
      </c>
      <c r="F420" s="15">
        <f t="shared" si="58"/>
        <v>22</v>
      </c>
      <c r="G420" s="15">
        <f t="shared" si="58"/>
        <v>160</v>
      </c>
      <c r="H420"/>
    </row>
    <row r="421" spans="1:8" x14ac:dyDescent="0.2">
      <c r="A421" s="8" t="s">
        <v>401</v>
      </c>
      <c r="B421" s="15">
        <f t="shared" si="58"/>
        <v>303</v>
      </c>
      <c r="C421" s="15">
        <f t="shared" si="58"/>
        <v>236</v>
      </c>
      <c r="D421" s="15">
        <f t="shared" si="58"/>
        <v>5</v>
      </c>
      <c r="E421" s="15">
        <f t="shared" si="58"/>
        <v>40</v>
      </c>
      <c r="F421" s="15">
        <f t="shared" si="58"/>
        <v>22</v>
      </c>
      <c r="G421" s="15">
        <f t="shared" si="58"/>
        <v>179</v>
      </c>
      <c r="H421"/>
    </row>
    <row r="422" spans="1:8" x14ac:dyDescent="0.2">
      <c r="A422" s="8" t="s">
        <v>390</v>
      </c>
      <c r="B422" s="15">
        <f t="shared" si="58"/>
        <v>312</v>
      </c>
      <c r="C422" s="15">
        <f t="shared" si="58"/>
        <v>247</v>
      </c>
      <c r="D422" s="15">
        <f t="shared" si="58"/>
        <v>8</v>
      </c>
      <c r="E422" s="15">
        <f t="shared" si="58"/>
        <v>39</v>
      </c>
      <c r="F422" s="15">
        <f t="shared" si="58"/>
        <v>18</v>
      </c>
      <c r="G422" s="15">
        <f t="shared" si="58"/>
        <v>198</v>
      </c>
      <c r="H422"/>
    </row>
    <row r="423" spans="1:8" x14ac:dyDescent="0.2">
      <c r="A423" s="8" t="s">
        <v>389</v>
      </c>
      <c r="B423" s="15">
        <f t="shared" ref="B423:G432" si="59">SUM(B188:B199)</f>
        <v>320</v>
      </c>
      <c r="C423" s="15">
        <f t="shared" si="59"/>
        <v>261</v>
      </c>
      <c r="D423" s="15">
        <f t="shared" si="59"/>
        <v>9</v>
      </c>
      <c r="E423" s="15">
        <f t="shared" si="59"/>
        <v>32</v>
      </c>
      <c r="F423" s="15">
        <f t="shared" si="59"/>
        <v>18</v>
      </c>
      <c r="G423" s="15">
        <f t="shared" si="59"/>
        <v>220</v>
      </c>
      <c r="H423"/>
    </row>
    <row r="424" spans="1:8" x14ac:dyDescent="0.2">
      <c r="A424" s="8" t="s">
        <v>387</v>
      </c>
      <c r="B424" s="15">
        <f t="shared" si="59"/>
        <v>318</v>
      </c>
      <c r="C424" s="15">
        <f t="shared" si="59"/>
        <v>266</v>
      </c>
      <c r="D424" s="15">
        <f t="shared" si="59"/>
        <v>12</v>
      </c>
      <c r="E424" s="15">
        <f t="shared" si="59"/>
        <v>26</v>
      </c>
      <c r="F424" s="15">
        <f t="shared" si="59"/>
        <v>14</v>
      </c>
      <c r="G424" s="15">
        <f t="shared" si="59"/>
        <v>238</v>
      </c>
      <c r="H424"/>
    </row>
    <row r="425" spans="1:8" x14ac:dyDescent="0.2">
      <c r="A425" s="8" t="s">
        <v>385</v>
      </c>
      <c r="B425" s="15">
        <f t="shared" si="59"/>
        <v>311</v>
      </c>
      <c r="C425" s="15">
        <f t="shared" si="59"/>
        <v>266</v>
      </c>
      <c r="D425" s="15">
        <f t="shared" si="59"/>
        <v>12</v>
      </c>
      <c r="E425" s="15">
        <f t="shared" si="59"/>
        <v>24</v>
      </c>
      <c r="F425" s="15">
        <f t="shared" si="59"/>
        <v>9</v>
      </c>
      <c r="G425" s="15">
        <f t="shared" si="59"/>
        <v>245</v>
      </c>
      <c r="H425"/>
    </row>
    <row r="426" spans="1:8" x14ac:dyDescent="0.2">
      <c r="A426" s="8" t="s">
        <v>384</v>
      </c>
      <c r="B426" s="15">
        <f t="shared" si="59"/>
        <v>319</v>
      </c>
      <c r="C426" s="15">
        <f t="shared" si="59"/>
        <v>275</v>
      </c>
      <c r="D426" s="15">
        <f t="shared" si="59"/>
        <v>13</v>
      </c>
      <c r="E426" s="15">
        <f t="shared" si="59"/>
        <v>23</v>
      </c>
      <c r="F426" s="15">
        <f t="shared" si="59"/>
        <v>8</v>
      </c>
      <c r="G426" s="15">
        <f t="shared" si="59"/>
        <v>257</v>
      </c>
      <c r="H426"/>
    </row>
    <row r="427" spans="1:8" x14ac:dyDescent="0.2">
      <c r="A427" s="8" t="s">
        <v>379</v>
      </c>
      <c r="B427" s="15">
        <f t="shared" si="59"/>
        <v>320</v>
      </c>
      <c r="C427" s="15">
        <f t="shared" si="59"/>
        <v>280</v>
      </c>
      <c r="D427" s="15">
        <f t="shared" si="59"/>
        <v>12</v>
      </c>
      <c r="E427" s="15">
        <f t="shared" si="59"/>
        <v>22</v>
      </c>
      <c r="F427" s="15">
        <f t="shared" si="59"/>
        <v>6</v>
      </c>
      <c r="G427" s="15">
        <f t="shared" si="59"/>
        <v>264</v>
      </c>
      <c r="H427"/>
    </row>
    <row r="428" spans="1:8" x14ac:dyDescent="0.2">
      <c r="A428" s="8" t="s">
        <v>377</v>
      </c>
      <c r="B428" s="15">
        <f t="shared" si="59"/>
        <v>316</v>
      </c>
      <c r="C428" s="15">
        <f t="shared" si="59"/>
        <v>276</v>
      </c>
      <c r="D428" s="15">
        <f t="shared" si="59"/>
        <v>12</v>
      </c>
      <c r="E428" s="15">
        <f t="shared" si="59"/>
        <v>21</v>
      </c>
      <c r="F428" s="15">
        <f t="shared" si="59"/>
        <v>7</v>
      </c>
      <c r="G428" s="15">
        <f t="shared" si="59"/>
        <v>260</v>
      </c>
      <c r="H428"/>
    </row>
    <row r="429" spans="1:8" x14ac:dyDescent="0.2">
      <c r="A429" s="8" t="s">
        <v>375</v>
      </c>
      <c r="B429" s="15">
        <f t="shared" si="59"/>
        <v>313</v>
      </c>
      <c r="C429" s="15">
        <f t="shared" si="59"/>
        <v>274</v>
      </c>
      <c r="D429" s="15">
        <f t="shared" si="59"/>
        <v>13</v>
      </c>
      <c r="E429" s="15">
        <f t="shared" si="59"/>
        <v>19</v>
      </c>
      <c r="F429" s="15">
        <f t="shared" si="59"/>
        <v>7</v>
      </c>
      <c r="G429" s="15">
        <f t="shared" si="59"/>
        <v>261</v>
      </c>
      <c r="H429"/>
    </row>
    <row r="430" spans="1:8" x14ac:dyDescent="0.2">
      <c r="A430" s="8" t="s">
        <v>342</v>
      </c>
      <c r="B430" s="15">
        <f t="shared" si="59"/>
        <v>312</v>
      </c>
      <c r="C430" s="15">
        <f t="shared" si="59"/>
        <v>278</v>
      </c>
      <c r="D430" s="15">
        <f t="shared" si="59"/>
        <v>13</v>
      </c>
      <c r="E430" s="15">
        <f t="shared" si="59"/>
        <v>14</v>
      </c>
      <c r="F430" s="15">
        <f t="shared" si="59"/>
        <v>7</v>
      </c>
      <c r="G430" s="15">
        <f t="shared" si="59"/>
        <v>270</v>
      </c>
      <c r="H430"/>
    </row>
    <row r="431" spans="1:8" x14ac:dyDescent="0.2">
      <c r="A431" s="8" t="s">
        <v>372</v>
      </c>
      <c r="B431" s="15">
        <f t="shared" si="59"/>
        <v>315</v>
      </c>
      <c r="C431" s="15">
        <f t="shared" si="59"/>
        <v>284</v>
      </c>
      <c r="D431" s="15">
        <f t="shared" si="59"/>
        <v>13</v>
      </c>
      <c r="E431" s="15">
        <f t="shared" si="59"/>
        <v>12</v>
      </c>
      <c r="F431" s="15">
        <f t="shared" si="59"/>
        <v>6</v>
      </c>
      <c r="G431" s="15">
        <f t="shared" si="59"/>
        <v>279</v>
      </c>
      <c r="H431"/>
    </row>
    <row r="432" spans="1:8" x14ac:dyDescent="0.2">
      <c r="A432" s="8" t="s">
        <v>369</v>
      </c>
      <c r="B432" s="15">
        <f t="shared" si="59"/>
        <v>316</v>
      </c>
      <c r="C432" s="15">
        <f t="shared" si="59"/>
        <v>290</v>
      </c>
      <c r="D432" s="15">
        <f t="shared" si="59"/>
        <v>10</v>
      </c>
      <c r="E432" s="15">
        <f t="shared" si="59"/>
        <v>12</v>
      </c>
      <c r="F432" s="15">
        <f t="shared" si="59"/>
        <v>4</v>
      </c>
      <c r="G432" s="15">
        <f t="shared" si="59"/>
        <v>284</v>
      </c>
      <c r="H432"/>
    </row>
    <row r="433" spans="1:11" x14ac:dyDescent="0.2">
      <c r="A433" s="8" t="s">
        <v>363</v>
      </c>
      <c r="B433" s="15">
        <f t="shared" ref="B433:G442" si="60">SUM(B198:B209)</f>
        <v>310</v>
      </c>
      <c r="C433" s="15">
        <f t="shared" si="60"/>
        <v>287</v>
      </c>
      <c r="D433" s="15">
        <f t="shared" si="60"/>
        <v>11</v>
      </c>
      <c r="E433" s="15">
        <f t="shared" si="60"/>
        <v>8</v>
      </c>
      <c r="F433" s="15">
        <f t="shared" si="60"/>
        <v>4</v>
      </c>
      <c r="G433" s="15">
        <f t="shared" si="60"/>
        <v>286</v>
      </c>
      <c r="H433"/>
    </row>
    <row r="434" spans="1:11" x14ac:dyDescent="0.2">
      <c r="A434" s="8" t="s">
        <v>362</v>
      </c>
      <c r="B434" s="15">
        <f t="shared" si="60"/>
        <v>316</v>
      </c>
      <c r="C434" s="15">
        <f t="shared" si="60"/>
        <v>297</v>
      </c>
      <c r="D434" s="15">
        <f t="shared" si="60"/>
        <v>9</v>
      </c>
      <c r="E434" s="15">
        <f t="shared" si="60"/>
        <v>6</v>
      </c>
      <c r="F434" s="15">
        <f t="shared" si="60"/>
        <v>4</v>
      </c>
      <c r="G434" s="15">
        <f t="shared" si="60"/>
        <v>296</v>
      </c>
      <c r="H434"/>
    </row>
    <row r="435" spans="1:11" x14ac:dyDescent="0.2">
      <c r="A435" s="8" t="s">
        <v>361</v>
      </c>
      <c r="B435" s="15">
        <f t="shared" si="60"/>
        <v>309</v>
      </c>
      <c r="C435" s="15">
        <f t="shared" si="60"/>
        <v>294</v>
      </c>
      <c r="D435" s="15">
        <f t="shared" si="60"/>
        <v>8</v>
      </c>
      <c r="E435" s="15">
        <f t="shared" si="60"/>
        <v>5</v>
      </c>
      <c r="F435" s="15">
        <f t="shared" si="60"/>
        <v>2</v>
      </c>
      <c r="G435" s="15">
        <f t="shared" si="60"/>
        <v>295</v>
      </c>
      <c r="H435"/>
    </row>
    <row r="436" spans="1:11" x14ac:dyDescent="0.2">
      <c r="A436" s="8" t="s">
        <v>358</v>
      </c>
      <c r="B436" s="15">
        <f t="shared" si="60"/>
        <v>310</v>
      </c>
      <c r="C436" s="15">
        <f t="shared" si="60"/>
        <v>298</v>
      </c>
      <c r="D436" s="15">
        <f t="shared" si="60"/>
        <v>5</v>
      </c>
      <c r="E436" s="15">
        <f t="shared" si="60"/>
        <v>5</v>
      </c>
      <c r="F436" s="15">
        <f t="shared" si="60"/>
        <v>2</v>
      </c>
      <c r="G436" s="15">
        <f t="shared" si="60"/>
        <v>296</v>
      </c>
      <c r="H436"/>
    </row>
    <row r="437" spans="1:11" x14ac:dyDescent="0.2">
      <c r="A437" s="8" t="s">
        <v>356</v>
      </c>
      <c r="B437" s="15">
        <f t="shared" si="60"/>
        <v>308</v>
      </c>
      <c r="C437" s="15">
        <f t="shared" si="60"/>
        <v>295</v>
      </c>
      <c r="D437" s="15">
        <f t="shared" si="60"/>
        <v>5</v>
      </c>
      <c r="E437" s="15">
        <f t="shared" si="60"/>
        <v>5</v>
      </c>
      <c r="F437" s="15">
        <f t="shared" si="60"/>
        <v>3</v>
      </c>
      <c r="G437" s="15">
        <f t="shared" si="60"/>
        <v>292</v>
      </c>
      <c r="H437"/>
    </row>
    <row r="438" spans="1:11" x14ac:dyDescent="0.2">
      <c r="A438" s="8" t="s">
        <v>354</v>
      </c>
      <c r="B438" s="15">
        <f t="shared" si="60"/>
        <v>306</v>
      </c>
      <c r="C438" s="15">
        <f t="shared" si="60"/>
        <v>292</v>
      </c>
      <c r="D438" s="15">
        <f t="shared" si="60"/>
        <v>5</v>
      </c>
      <c r="E438" s="15">
        <f t="shared" si="60"/>
        <v>6</v>
      </c>
      <c r="F438" s="15">
        <f t="shared" si="60"/>
        <v>3</v>
      </c>
      <c r="G438" s="15">
        <f t="shared" si="60"/>
        <v>288</v>
      </c>
      <c r="H438"/>
    </row>
    <row r="439" spans="1:11" x14ac:dyDescent="0.2">
      <c r="A439" s="8" t="s">
        <v>352</v>
      </c>
      <c r="B439" s="15">
        <f t="shared" si="60"/>
        <v>298</v>
      </c>
      <c r="C439" s="15">
        <f t="shared" si="60"/>
        <v>285</v>
      </c>
      <c r="D439" s="15">
        <f t="shared" si="60"/>
        <v>5</v>
      </c>
      <c r="E439" s="15">
        <f t="shared" si="60"/>
        <v>5</v>
      </c>
      <c r="F439" s="15">
        <f t="shared" si="60"/>
        <v>3</v>
      </c>
      <c r="G439" s="15">
        <f t="shared" si="60"/>
        <v>282</v>
      </c>
    </row>
    <row r="440" spans="1:11" x14ac:dyDescent="0.2">
      <c r="A440" s="8" t="s">
        <v>350</v>
      </c>
      <c r="B440" s="15">
        <f t="shared" si="60"/>
        <v>301</v>
      </c>
      <c r="C440" s="15">
        <f t="shared" si="60"/>
        <v>290</v>
      </c>
      <c r="D440" s="15">
        <f t="shared" si="60"/>
        <v>5</v>
      </c>
      <c r="E440" s="15">
        <f t="shared" si="60"/>
        <v>4</v>
      </c>
      <c r="F440" s="15">
        <f t="shared" si="60"/>
        <v>2</v>
      </c>
      <c r="G440" s="15">
        <f t="shared" si="60"/>
        <v>289</v>
      </c>
    </row>
    <row r="441" spans="1:11" x14ac:dyDescent="0.2">
      <c r="A441" s="8" t="s">
        <v>347</v>
      </c>
      <c r="B441" s="15">
        <f t="shared" si="60"/>
        <v>301</v>
      </c>
      <c r="C441" s="15">
        <f t="shared" si="60"/>
        <v>290</v>
      </c>
      <c r="D441" s="15">
        <f t="shared" si="60"/>
        <v>5</v>
      </c>
      <c r="E441" s="15">
        <f t="shared" si="60"/>
        <v>4</v>
      </c>
      <c r="F441" s="15">
        <f t="shared" si="60"/>
        <v>2</v>
      </c>
      <c r="G441" s="15">
        <f t="shared" si="60"/>
        <v>289</v>
      </c>
    </row>
    <row r="442" spans="1:11" x14ac:dyDescent="0.2">
      <c r="A442" s="8" t="s">
        <v>342</v>
      </c>
      <c r="B442" s="15">
        <f t="shared" si="60"/>
        <v>305</v>
      </c>
      <c r="C442" s="15">
        <f t="shared" si="60"/>
        <v>292</v>
      </c>
      <c r="D442" s="15">
        <f t="shared" si="60"/>
        <v>6</v>
      </c>
      <c r="E442" s="15">
        <f t="shared" si="60"/>
        <v>4</v>
      </c>
      <c r="F442" s="15">
        <f t="shared" si="60"/>
        <v>3</v>
      </c>
      <c r="G442" s="15">
        <f t="shared" si="60"/>
        <v>291</v>
      </c>
    </row>
    <row r="443" spans="1:11" x14ac:dyDescent="0.2">
      <c r="A443" s="8" t="s">
        <v>339</v>
      </c>
      <c r="B443" s="15">
        <f t="shared" ref="B443:G452" si="61">SUM(B208:B219)</f>
        <v>304</v>
      </c>
      <c r="C443" s="15">
        <f t="shared" si="61"/>
        <v>289</v>
      </c>
      <c r="D443" s="15">
        <f t="shared" si="61"/>
        <v>7</v>
      </c>
      <c r="E443" s="15">
        <f t="shared" si="61"/>
        <v>5</v>
      </c>
      <c r="F443" s="15">
        <f t="shared" si="61"/>
        <v>3</v>
      </c>
      <c r="G443" s="15">
        <f t="shared" si="61"/>
        <v>288</v>
      </c>
    </row>
    <row r="444" spans="1:11" x14ac:dyDescent="0.2">
      <c r="A444" s="8" t="s">
        <v>337</v>
      </c>
      <c r="B444" s="15">
        <f t="shared" si="61"/>
        <v>304</v>
      </c>
      <c r="C444" s="15">
        <f t="shared" si="61"/>
        <v>287</v>
      </c>
      <c r="D444" s="15">
        <f t="shared" si="61"/>
        <v>7</v>
      </c>
      <c r="E444" s="15">
        <f t="shared" si="61"/>
        <v>6</v>
      </c>
      <c r="F444" s="15">
        <f t="shared" si="61"/>
        <v>4</v>
      </c>
      <c r="G444" s="15">
        <f t="shared" si="61"/>
        <v>284</v>
      </c>
    </row>
    <row r="445" spans="1:11" x14ac:dyDescent="0.2">
      <c r="A445" s="8" t="s">
        <v>332</v>
      </c>
      <c r="B445" s="15">
        <f t="shared" si="61"/>
        <v>315</v>
      </c>
      <c r="C445" s="15">
        <f t="shared" si="61"/>
        <v>299</v>
      </c>
      <c r="D445" s="15">
        <f t="shared" si="61"/>
        <v>7</v>
      </c>
      <c r="E445" s="15">
        <f t="shared" si="61"/>
        <v>6</v>
      </c>
      <c r="F445" s="15">
        <f t="shared" si="61"/>
        <v>3</v>
      </c>
      <c r="G445" s="15">
        <f t="shared" si="61"/>
        <v>297</v>
      </c>
    </row>
    <row r="446" spans="1:11" x14ac:dyDescent="0.2">
      <c r="A446" s="8" t="s">
        <v>330</v>
      </c>
      <c r="B446" s="15">
        <f t="shared" si="61"/>
        <v>312</v>
      </c>
      <c r="C446" s="15">
        <f t="shared" si="61"/>
        <v>296</v>
      </c>
      <c r="D446" s="15">
        <f t="shared" si="61"/>
        <v>6</v>
      </c>
      <c r="E446" s="15">
        <f t="shared" si="61"/>
        <v>7</v>
      </c>
      <c r="F446" s="15">
        <f t="shared" si="61"/>
        <v>3</v>
      </c>
      <c r="G446" s="15">
        <f t="shared" si="61"/>
        <v>292</v>
      </c>
    </row>
    <row r="447" spans="1:11" s="34" customFormat="1" x14ac:dyDescent="0.2">
      <c r="A447" s="8" t="s">
        <v>328</v>
      </c>
      <c r="B447" s="15">
        <f t="shared" si="61"/>
        <v>314</v>
      </c>
      <c r="C447" s="15">
        <f t="shared" si="61"/>
        <v>298</v>
      </c>
      <c r="D447" s="15">
        <f t="shared" si="61"/>
        <v>6</v>
      </c>
      <c r="E447" s="15">
        <f t="shared" si="61"/>
        <v>7</v>
      </c>
      <c r="F447" s="15">
        <f t="shared" si="61"/>
        <v>3</v>
      </c>
      <c r="G447" s="15">
        <f t="shared" si="61"/>
        <v>294</v>
      </c>
      <c r="H447" s="22"/>
      <c r="I447"/>
      <c r="J447"/>
      <c r="K447"/>
    </row>
    <row r="448" spans="1:11" x14ac:dyDescent="0.2">
      <c r="A448" s="8" t="s">
        <v>326</v>
      </c>
      <c r="B448" s="15">
        <f t="shared" si="61"/>
        <v>317</v>
      </c>
      <c r="C448" s="15">
        <f t="shared" si="61"/>
        <v>300</v>
      </c>
      <c r="D448" s="15">
        <f t="shared" si="61"/>
        <v>7</v>
      </c>
      <c r="E448" s="15">
        <f t="shared" si="61"/>
        <v>7</v>
      </c>
      <c r="F448" s="15">
        <f t="shared" si="61"/>
        <v>3</v>
      </c>
      <c r="G448" s="15">
        <f t="shared" si="61"/>
        <v>297</v>
      </c>
    </row>
    <row r="449" spans="1:11" x14ac:dyDescent="0.2">
      <c r="A449" s="8" t="s">
        <v>324</v>
      </c>
      <c r="B449" s="15">
        <f t="shared" si="61"/>
        <v>319</v>
      </c>
      <c r="C449" s="15">
        <f t="shared" si="61"/>
        <v>303</v>
      </c>
      <c r="D449" s="15">
        <f t="shared" si="61"/>
        <v>7</v>
      </c>
      <c r="E449" s="15">
        <f t="shared" si="61"/>
        <v>6</v>
      </c>
      <c r="F449" s="15">
        <f t="shared" si="61"/>
        <v>3</v>
      </c>
      <c r="G449" s="15">
        <f t="shared" si="61"/>
        <v>301</v>
      </c>
    </row>
    <row r="450" spans="1:11" x14ac:dyDescent="0.2">
      <c r="A450" s="8" t="s">
        <v>323</v>
      </c>
      <c r="B450" s="15">
        <f t="shared" si="61"/>
        <v>314</v>
      </c>
      <c r="C450" s="15">
        <f t="shared" si="61"/>
        <v>299</v>
      </c>
      <c r="D450" s="15">
        <f t="shared" si="61"/>
        <v>6</v>
      </c>
      <c r="E450" s="15">
        <f t="shared" si="61"/>
        <v>6</v>
      </c>
      <c r="F450" s="15">
        <f t="shared" si="61"/>
        <v>3</v>
      </c>
      <c r="G450" s="15">
        <f t="shared" si="61"/>
        <v>296</v>
      </c>
    </row>
    <row r="451" spans="1:11" x14ac:dyDescent="0.2">
      <c r="A451" s="8" t="s">
        <v>318</v>
      </c>
      <c r="B451" s="15">
        <f t="shared" si="61"/>
        <v>319</v>
      </c>
      <c r="C451" s="15">
        <f t="shared" si="61"/>
        <v>305</v>
      </c>
      <c r="D451" s="15">
        <f t="shared" si="61"/>
        <v>5</v>
      </c>
      <c r="E451" s="15">
        <f t="shared" si="61"/>
        <v>6</v>
      </c>
      <c r="F451" s="15">
        <f t="shared" si="61"/>
        <v>3</v>
      </c>
      <c r="G451" s="15">
        <f t="shared" si="61"/>
        <v>301</v>
      </c>
    </row>
    <row r="452" spans="1:11" x14ac:dyDescent="0.2">
      <c r="A452" s="8" t="s">
        <v>315</v>
      </c>
      <c r="B452" s="15">
        <f t="shared" si="61"/>
        <v>321</v>
      </c>
      <c r="C452" s="15">
        <f t="shared" si="61"/>
        <v>305</v>
      </c>
      <c r="D452" s="15">
        <f t="shared" si="61"/>
        <v>6</v>
      </c>
      <c r="E452" s="15">
        <f t="shared" si="61"/>
        <v>7</v>
      </c>
      <c r="F452" s="15">
        <f t="shared" si="61"/>
        <v>3</v>
      </c>
      <c r="G452" s="15">
        <f t="shared" si="61"/>
        <v>301</v>
      </c>
    </row>
    <row r="453" spans="1:11" s="7" customFormat="1" x14ac:dyDescent="0.2">
      <c r="A453" s="8" t="s">
        <v>316</v>
      </c>
      <c r="B453" s="15">
        <f t="shared" ref="B453:G462" si="62">SUM(B218:B229)</f>
        <v>320</v>
      </c>
      <c r="C453" s="15">
        <f t="shared" si="62"/>
        <v>301</v>
      </c>
      <c r="D453" s="15">
        <f t="shared" si="62"/>
        <v>7</v>
      </c>
      <c r="E453" s="15">
        <f t="shared" si="62"/>
        <v>9</v>
      </c>
      <c r="F453" s="15">
        <f t="shared" si="62"/>
        <v>3</v>
      </c>
      <c r="G453" s="15">
        <f t="shared" si="62"/>
        <v>296</v>
      </c>
      <c r="H453" s="22"/>
      <c r="I453"/>
      <c r="J453"/>
      <c r="K453"/>
    </row>
    <row r="454" spans="1:11" s="7" customFormat="1" x14ac:dyDescent="0.2">
      <c r="A454" s="8" t="s">
        <v>312</v>
      </c>
      <c r="B454" s="15">
        <f t="shared" si="62"/>
        <v>322</v>
      </c>
      <c r="C454" s="15">
        <f t="shared" si="62"/>
        <v>305</v>
      </c>
      <c r="D454" s="15">
        <f t="shared" si="62"/>
        <v>6</v>
      </c>
      <c r="E454" s="15">
        <f t="shared" si="62"/>
        <v>9</v>
      </c>
      <c r="F454" s="15">
        <f t="shared" si="62"/>
        <v>2</v>
      </c>
      <c r="G454" s="15">
        <f t="shared" si="62"/>
        <v>300</v>
      </c>
      <c r="H454" s="22"/>
      <c r="I454"/>
      <c r="J454"/>
      <c r="K454"/>
    </row>
    <row r="455" spans="1:11" s="7" customFormat="1" x14ac:dyDescent="0.2">
      <c r="A455" s="8" t="s">
        <v>310</v>
      </c>
      <c r="B455" s="15">
        <f t="shared" si="62"/>
        <v>322</v>
      </c>
      <c r="C455" s="15">
        <f t="shared" si="62"/>
        <v>303</v>
      </c>
      <c r="D455" s="15">
        <f t="shared" si="62"/>
        <v>7</v>
      </c>
      <c r="E455" s="15">
        <f t="shared" si="62"/>
        <v>10</v>
      </c>
      <c r="F455" s="15">
        <f t="shared" si="62"/>
        <v>2</v>
      </c>
      <c r="G455" s="15">
        <f t="shared" si="62"/>
        <v>298</v>
      </c>
      <c r="H455" s="22"/>
      <c r="I455"/>
      <c r="J455"/>
      <c r="K455"/>
    </row>
    <row r="456" spans="1:11" s="7" customFormat="1" x14ac:dyDescent="0.2">
      <c r="A456" s="8" t="s">
        <v>306</v>
      </c>
      <c r="B456" s="15">
        <f t="shared" si="62"/>
        <v>332</v>
      </c>
      <c r="C456" s="15">
        <f t="shared" si="62"/>
        <v>310</v>
      </c>
      <c r="D456" s="15">
        <f t="shared" si="62"/>
        <v>11</v>
      </c>
      <c r="E456" s="15">
        <f t="shared" si="62"/>
        <v>9</v>
      </c>
      <c r="F456" s="15">
        <f t="shared" si="62"/>
        <v>2</v>
      </c>
      <c r="G456" s="15">
        <f t="shared" si="62"/>
        <v>310</v>
      </c>
      <c r="H456" s="22"/>
      <c r="I456"/>
      <c r="J456"/>
      <c r="K456"/>
    </row>
    <row r="457" spans="1:11" s="7" customFormat="1" x14ac:dyDescent="0.2">
      <c r="A457" s="8" t="s">
        <v>302</v>
      </c>
      <c r="B457" s="15">
        <f t="shared" si="62"/>
        <v>327</v>
      </c>
      <c r="C457" s="15">
        <f t="shared" si="62"/>
        <v>306</v>
      </c>
      <c r="D457" s="15">
        <f t="shared" si="62"/>
        <v>10</v>
      </c>
      <c r="E457" s="15">
        <f t="shared" si="62"/>
        <v>9</v>
      </c>
      <c r="F457" s="15">
        <f t="shared" si="62"/>
        <v>2</v>
      </c>
      <c r="G457" s="15">
        <f t="shared" si="62"/>
        <v>305</v>
      </c>
      <c r="H457" s="22"/>
      <c r="I457"/>
      <c r="J457"/>
      <c r="K457"/>
    </row>
    <row r="458" spans="1:11" s="7" customFormat="1" x14ac:dyDescent="0.2">
      <c r="A458" s="8" t="s">
        <v>300</v>
      </c>
      <c r="B458" s="15">
        <f t="shared" si="62"/>
        <v>322</v>
      </c>
      <c r="C458" s="15">
        <f t="shared" si="62"/>
        <v>302</v>
      </c>
      <c r="D458" s="15">
        <f t="shared" si="62"/>
        <v>10</v>
      </c>
      <c r="E458" s="15">
        <f t="shared" si="62"/>
        <v>8</v>
      </c>
      <c r="F458" s="15">
        <f t="shared" si="62"/>
        <v>2</v>
      </c>
      <c r="G458" s="15">
        <f t="shared" si="62"/>
        <v>302</v>
      </c>
      <c r="H458" s="22"/>
      <c r="I458"/>
      <c r="J458"/>
      <c r="K458"/>
    </row>
    <row r="459" spans="1:11" s="7" customFormat="1" x14ac:dyDescent="0.2">
      <c r="A459" s="8" t="s">
        <v>484</v>
      </c>
      <c r="B459" s="15">
        <f t="shared" si="62"/>
        <v>317</v>
      </c>
      <c r="C459" s="15">
        <f t="shared" si="62"/>
        <v>296</v>
      </c>
      <c r="D459" s="15">
        <f t="shared" si="62"/>
        <v>10</v>
      </c>
      <c r="E459" s="15">
        <f t="shared" si="62"/>
        <v>8</v>
      </c>
      <c r="F459" s="15">
        <f t="shared" si="62"/>
        <v>3</v>
      </c>
      <c r="G459" s="15">
        <f t="shared" si="62"/>
        <v>295</v>
      </c>
      <c r="H459" s="22"/>
      <c r="I459"/>
      <c r="J459"/>
      <c r="K459"/>
    </row>
    <row r="460" spans="1:11" s="34" customFormat="1" x14ac:dyDescent="0.2">
      <c r="A460" s="8" t="s">
        <v>297</v>
      </c>
      <c r="B460" s="15">
        <f t="shared" si="62"/>
        <v>321</v>
      </c>
      <c r="C460" s="15">
        <f t="shared" si="62"/>
        <v>302</v>
      </c>
      <c r="D460" s="15">
        <f t="shared" si="62"/>
        <v>9</v>
      </c>
      <c r="E460" s="15">
        <f t="shared" si="62"/>
        <v>7</v>
      </c>
      <c r="F460" s="15">
        <f t="shared" si="62"/>
        <v>3</v>
      </c>
      <c r="G460" s="15">
        <f t="shared" si="62"/>
        <v>301</v>
      </c>
      <c r="H460" s="22"/>
      <c r="I460"/>
      <c r="J460"/>
      <c r="K460"/>
    </row>
    <row r="461" spans="1:11" s="34" customFormat="1" x14ac:dyDescent="0.2">
      <c r="A461" s="8" t="s">
        <v>294</v>
      </c>
      <c r="B461" s="15">
        <f t="shared" si="62"/>
        <v>322</v>
      </c>
      <c r="C461" s="15">
        <f t="shared" si="62"/>
        <v>304</v>
      </c>
      <c r="D461" s="15">
        <f t="shared" si="62"/>
        <v>9</v>
      </c>
      <c r="E461" s="15">
        <f t="shared" si="62"/>
        <v>7</v>
      </c>
      <c r="F461" s="15">
        <f t="shared" si="62"/>
        <v>2</v>
      </c>
      <c r="G461" s="15">
        <f t="shared" si="62"/>
        <v>304</v>
      </c>
      <c r="H461" s="22"/>
      <c r="I461"/>
      <c r="J461"/>
      <c r="K461"/>
    </row>
    <row r="462" spans="1:11" s="34" customFormat="1" x14ac:dyDescent="0.2">
      <c r="A462" s="8" t="s">
        <v>292</v>
      </c>
      <c r="B462" s="15">
        <f t="shared" si="62"/>
        <v>323</v>
      </c>
      <c r="C462" s="15">
        <f t="shared" si="62"/>
        <v>306</v>
      </c>
      <c r="D462" s="15">
        <f t="shared" si="62"/>
        <v>9</v>
      </c>
      <c r="E462" s="15">
        <f t="shared" si="62"/>
        <v>6</v>
      </c>
      <c r="F462" s="15">
        <f t="shared" si="62"/>
        <v>2</v>
      </c>
      <c r="G462" s="15">
        <f t="shared" si="62"/>
        <v>307</v>
      </c>
      <c r="H462" s="22"/>
      <c r="I462"/>
      <c r="J462"/>
      <c r="K462"/>
    </row>
    <row r="463" spans="1:11" s="34" customFormat="1" x14ac:dyDescent="0.2">
      <c r="A463" s="8" t="s">
        <v>290</v>
      </c>
      <c r="B463" s="15">
        <f t="shared" ref="B463:G472" si="63">SUM(B228:B239)</f>
        <v>332</v>
      </c>
      <c r="C463" s="15">
        <f t="shared" si="63"/>
        <v>312</v>
      </c>
      <c r="D463" s="15">
        <f t="shared" si="63"/>
        <v>11</v>
      </c>
      <c r="E463" s="15">
        <f t="shared" si="63"/>
        <v>7</v>
      </c>
      <c r="F463" s="15">
        <f t="shared" si="63"/>
        <v>2</v>
      </c>
      <c r="G463" s="15">
        <f t="shared" si="63"/>
        <v>314</v>
      </c>
      <c r="H463" s="22"/>
      <c r="I463"/>
      <c r="J463"/>
      <c r="K463"/>
    </row>
    <row r="464" spans="1:11" s="34" customFormat="1" x14ac:dyDescent="0.2">
      <c r="A464" s="8" t="s">
        <v>287</v>
      </c>
      <c r="B464" s="15">
        <f t="shared" si="63"/>
        <v>325</v>
      </c>
      <c r="C464" s="15">
        <f t="shared" si="63"/>
        <v>306</v>
      </c>
      <c r="D464" s="15">
        <f t="shared" si="63"/>
        <v>11</v>
      </c>
      <c r="E464" s="15">
        <f t="shared" si="63"/>
        <v>6</v>
      </c>
      <c r="F464" s="15">
        <f t="shared" si="63"/>
        <v>2</v>
      </c>
      <c r="G464" s="15">
        <f t="shared" si="63"/>
        <v>309</v>
      </c>
      <c r="H464" s="25"/>
      <c r="I464"/>
    </row>
    <row r="465" spans="1:11" s="34" customFormat="1" x14ac:dyDescent="0.2">
      <c r="A465" s="8" t="s">
        <v>285</v>
      </c>
      <c r="B465" s="15">
        <f t="shared" si="63"/>
        <v>322</v>
      </c>
      <c r="C465" s="15">
        <f t="shared" si="63"/>
        <v>305</v>
      </c>
      <c r="D465" s="15">
        <f t="shared" si="63"/>
        <v>11</v>
      </c>
      <c r="E465" s="15">
        <f t="shared" si="63"/>
        <v>4</v>
      </c>
      <c r="F465" s="15">
        <f t="shared" si="63"/>
        <v>2</v>
      </c>
      <c r="G465" s="15">
        <f t="shared" si="63"/>
        <v>310</v>
      </c>
      <c r="H465" s="22"/>
      <c r="J465"/>
      <c r="K465"/>
    </row>
    <row r="466" spans="1:11" s="34" customFormat="1" x14ac:dyDescent="0.2">
      <c r="A466" s="8" t="s">
        <v>283</v>
      </c>
      <c r="B466" s="15">
        <f t="shared" si="63"/>
        <v>314</v>
      </c>
      <c r="C466" s="15">
        <f t="shared" si="63"/>
        <v>294</v>
      </c>
      <c r="D466" s="15">
        <f t="shared" si="63"/>
        <v>14</v>
      </c>
      <c r="E466" s="15">
        <f t="shared" si="63"/>
        <v>4</v>
      </c>
      <c r="F466" s="15">
        <f t="shared" si="63"/>
        <v>2</v>
      </c>
      <c r="G466" s="15">
        <f t="shared" si="63"/>
        <v>302</v>
      </c>
      <c r="H466" s="22"/>
      <c r="I466"/>
      <c r="J466"/>
      <c r="K466"/>
    </row>
    <row r="467" spans="1:11" s="34" customFormat="1" x14ac:dyDescent="0.2">
      <c r="A467" s="8" t="s">
        <v>281</v>
      </c>
      <c r="B467" s="15">
        <f t="shared" si="63"/>
        <v>309</v>
      </c>
      <c r="C467" s="15">
        <f t="shared" si="63"/>
        <v>292</v>
      </c>
      <c r="D467" s="15">
        <f t="shared" si="63"/>
        <v>13</v>
      </c>
      <c r="E467" s="15">
        <f t="shared" si="63"/>
        <v>2</v>
      </c>
      <c r="F467" s="15">
        <f t="shared" si="63"/>
        <v>2</v>
      </c>
      <c r="G467" s="15">
        <f t="shared" si="63"/>
        <v>301</v>
      </c>
      <c r="H467" s="22"/>
      <c r="I467"/>
      <c r="J467"/>
      <c r="K467"/>
    </row>
    <row r="468" spans="1:11" s="34" customFormat="1" x14ac:dyDescent="0.2">
      <c r="A468" s="8" t="s">
        <v>246</v>
      </c>
      <c r="B468" s="15">
        <f t="shared" si="63"/>
        <v>290</v>
      </c>
      <c r="C468" s="15">
        <f t="shared" si="63"/>
        <v>276</v>
      </c>
      <c r="D468" s="15">
        <f t="shared" si="63"/>
        <v>10</v>
      </c>
      <c r="E468" s="15">
        <f t="shared" si="63"/>
        <v>3</v>
      </c>
      <c r="F468" s="15">
        <f t="shared" si="63"/>
        <v>1</v>
      </c>
      <c r="G468" s="15">
        <f t="shared" si="63"/>
        <v>282</v>
      </c>
      <c r="H468" s="22"/>
      <c r="I468"/>
      <c r="J468"/>
      <c r="K468"/>
    </row>
    <row r="469" spans="1:11" s="34" customFormat="1" x14ac:dyDescent="0.2">
      <c r="A469" s="8" t="s">
        <v>239</v>
      </c>
      <c r="B469" s="15">
        <f t="shared" si="63"/>
        <v>287</v>
      </c>
      <c r="C469" s="15">
        <f t="shared" si="63"/>
        <v>272</v>
      </c>
      <c r="D469" s="15">
        <f t="shared" si="63"/>
        <v>10</v>
      </c>
      <c r="E469" s="15">
        <f t="shared" si="63"/>
        <v>3</v>
      </c>
      <c r="F469" s="15">
        <f t="shared" si="63"/>
        <v>2</v>
      </c>
      <c r="G469" s="15">
        <f t="shared" si="63"/>
        <v>277</v>
      </c>
      <c r="H469" s="22"/>
      <c r="I469"/>
      <c r="J469"/>
      <c r="K469"/>
    </row>
    <row r="470" spans="1:11" s="7" customFormat="1" x14ac:dyDescent="0.2">
      <c r="A470" s="8" t="s">
        <v>234</v>
      </c>
      <c r="B470" s="15">
        <f t="shared" si="63"/>
        <v>284</v>
      </c>
      <c r="C470" s="15">
        <f t="shared" si="63"/>
        <v>268</v>
      </c>
      <c r="D470" s="15">
        <f t="shared" si="63"/>
        <v>11</v>
      </c>
      <c r="E470" s="15">
        <f t="shared" si="63"/>
        <v>3</v>
      </c>
      <c r="F470" s="15">
        <f t="shared" si="63"/>
        <v>2</v>
      </c>
      <c r="G470" s="15">
        <f t="shared" si="63"/>
        <v>274</v>
      </c>
      <c r="H470" s="5"/>
      <c r="I470"/>
    </row>
    <row r="471" spans="1:11" s="7" customFormat="1" x14ac:dyDescent="0.2">
      <c r="A471" s="8" t="s">
        <v>233</v>
      </c>
      <c r="B471" s="15">
        <f t="shared" si="63"/>
        <v>284</v>
      </c>
      <c r="C471" s="15">
        <f t="shared" si="63"/>
        <v>268</v>
      </c>
      <c r="D471" s="15">
        <f t="shared" si="63"/>
        <v>12</v>
      </c>
      <c r="E471" s="15">
        <f t="shared" si="63"/>
        <v>3</v>
      </c>
      <c r="F471" s="15">
        <f t="shared" si="63"/>
        <v>1</v>
      </c>
      <c r="G471" s="15">
        <f t="shared" si="63"/>
        <v>276</v>
      </c>
    </row>
    <row r="472" spans="1:11" x14ac:dyDescent="0.2">
      <c r="A472" s="8" t="s">
        <v>230</v>
      </c>
      <c r="B472" s="15">
        <f t="shared" si="63"/>
        <v>287</v>
      </c>
      <c r="C472" s="15">
        <f t="shared" si="63"/>
        <v>269</v>
      </c>
      <c r="D472" s="15">
        <f t="shared" si="63"/>
        <v>14</v>
      </c>
      <c r="E472" s="15">
        <f t="shared" si="63"/>
        <v>3</v>
      </c>
      <c r="F472" s="15">
        <f t="shared" si="63"/>
        <v>1</v>
      </c>
      <c r="G472" s="15">
        <f t="shared" si="63"/>
        <v>279</v>
      </c>
      <c r="H472" s="7"/>
      <c r="I472" s="7"/>
      <c r="J472" s="7"/>
      <c r="K472" s="7"/>
    </row>
    <row r="473" spans="1:11" x14ac:dyDescent="0.2">
      <c r="A473" s="8" t="s">
        <v>229</v>
      </c>
      <c r="B473" s="15">
        <f t="shared" ref="B473:G481" si="64">SUM(B238:B249)</f>
        <v>283</v>
      </c>
      <c r="C473" s="15">
        <f t="shared" si="64"/>
        <v>263</v>
      </c>
      <c r="D473" s="15">
        <f t="shared" si="64"/>
        <v>15</v>
      </c>
      <c r="E473" s="15">
        <f t="shared" si="64"/>
        <v>4</v>
      </c>
      <c r="F473" s="15">
        <f t="shared" si="64"/>
        <v>1</v>
      </c>
      <c r="G473" s="15">
        <f t="shared" si="64"/>
        <v>273</v>
      </c>
      <c r="H473" s="7"/>
      <c r="I473" s="7"/>
      <c r="J473" s="7"/>
      <c r="K473" s="7"/>
    </row>
    <row r="474" spans="1:11" x14ac:dyDescent="0.2">
      <c r="A474" s="8" t="s">
        <v>225</v>
      </c>
      <c r="B474" s="15">
        <f t="shared" si="64"/>
        <v>285</v>
      </c>
      <c r="C474" s="15">
        <f t="shared" si="64"/>
        <v>264</v>
      </c>
      <c r="D474" s="15">
        <f t="shared" si="64"/>
        <v>15</v>
      </c>
      <c r="E474" s="15">
        <f t="shared" si="64"/>
        <v>5</v>
      </c>
      <c r="F474" s="15">
        <f t="shared" si="64"/>
        <v>1</v>
      </c>
      <c r="G474" s="15">
        <f t="shared" si="64"/>
        <v>273</v>
      </c>
      <c r="H474" s="7"/>
      <c r="I474" s="7"/>
      <c r="J474" s="7"/>
      <c r="K474" s="7"/>
    </row>
    <row r="475" spans="1:11" x14ac:dyDescent="0.2">
      <c r="A475" s="8" t="s">
        <v>224</v>
      </c>
      <c r="B475" s="15">
        <f t="shared" si="64"/>
        <v>301</v>
      </c>
      <c r="C475" s="15">
        <f t="shared" si="64"/>
        <v>275</v>
      </c>
      <c r="D475" s="15">
        <f t="shared" si="64"/>
        <v>19</v>
      </c>
      <c r="E475" s="15">
        <f t="shared" si="64"/>
        <v>5</v>
      </c>
      <c r="F475" s="15">
        <f t="shared" si="64"/>
        <v>2</v>
      </c>
      <c r="G475" s="15">
        <f t="shared" si="64"/>
        <v>287</v>
      </c>
      <c r="H475" s="7"/>
      <c r="I475" s="7"/>
      <c r="J475" s="7"/>
      <c r="K475" s="7"/>
    </row>
    <row r="476" spans="1:11" s="123" customFormat="1" x14ac:dyDescent="0.2">
      <c r="A476" s="8" t="s">
        <v>223</v>
      </c>
      <c r="B476" s="15">
        <f t="shared" si="64"/>
        <v>304</v>
      </c>
      <c r="C476" s="15">
        <f t="shared" si="64"/>
        <v>276</v>
      </c>
      <c r="D476" s="15">
        <f t="shared" si="64"/>
        <v>21</v>
      </c>
      <c r="E476" s="15">
        <f t="shared" si="64"/>
        <v>5</v>
      </c>
      <c r="F476" s="15">
        <f t="shared" si="64"/>
        <v>2</v>
      </c>
      <c r="G476" s="15">
        <f t="shared" si="64"/>
        <v>290</v>
      </c>
      <c r="H476" s="7"/>
      <c r="I476" s="7"/>
      <c r="J476" s="7"/>
      <c r="K476" s="7"/>
    </row>
    <row r="477" spans="1:11" s="123" customFormat="1" x14ac:dyDescent="0.2">
      <c r="A477" s="8" t="s">
        <v>222</v>
      </c>
      <c r="B477" s="15">
        <f t="shared" si="64"/>
        <v>296</v>
      </c>
      <c r="C477" s="15">
        <f t="shared" si="64"/>
        <v>269</v>
      </c>
      <c r="D477" s="15">
        <f t="shared" si="64"/>
        <v>19</v>
      </c>
      <c r="E477" s="15">
        <f t="shared" si="64"/>
        <v>6</v>
      </c>
      <c r="F477" s="15">
        <f t="shared" si="64"/>
        <v>2</v>
      </c>
      <c r="G477" s="15">
        <f t="shared" si="64"/>
        <v>280</v>
      </c>
      <c r="H477" s="7"/>
      <c r="I477" s="7"/>
      <c r="J477" s="7"/>
      <c r="K477" s="34"/>
    </row>
    <row r="478" spans="1:11" s="123" customFormat="1" x14ac:dyDescent="0.2">
      <c r="A478" s="8" t="s">
        <v>412</v>
      </c>
      <c r="B478" s="15">
        <f t="shared" si="64"/>
        <v>296</v>
      </c>
      <c r="C478" s="15">
        <f t="shared" si="64"/>
        <v>267</v>
      </c>
      <c r="D478" s="15">
        <f t="shared" si="64"/>
        <v>18</v>
      </c>
      <c r="E478" s="15">
        <f t="shared" si="64"/>
        <v>9</v>
      </c>
      <c r="F478" s="15">
        <f t="shared" si="64"/>
        <v>2</v>
      </c>
      <c r="G478" s="15">
        <f t="shared" si="64"/>
        <v>274</v>
      </c>
      <c r="H478" s="7"/>
      <c r="I478" s="7"/>
      <c r="J478" s="7"/>
      <c r="K478" s="34"/>
    </row>
    <row r="479" spans="1:11" x14ac:dyDescent="0.2">
      <c r="A479" s="8" t="s">
        <v>215</v>
      </c>
      <c r="B479" s="15">
        <f t="shared" si="64"/>
        <v>297</v>
      </c>
      <c r="C479" s="15">
        <f t="shared" si="64"/>
        <v>266</v>
      </c>
      <c r="D479" s="15">
        <f t="shared" si="64"/>
        <v>17</v>
      </c>
      <c r="E479" s="15">
        <f t="shared" si="64"/>
        <v>10</v>
      </c>
      <c r="F479" s="15">
        <f t="shared" si="64"/>
        <v>4</v>
      </c>
      <c r="G479" s="15">
        <f t="shared" si="64"/>
        <v>269</v>
      </c>
      <c r="H479" s="7"/>
      <c r="I479" s="7"/>
      <c r="J479" s="7"/>
      <c r="K479" s="7"/>
    </row>
    <row r="480" spans="1:11" x14ac:dyDescent="0.2">
      <c r="A480" s="8" t="s">
        <v>216</v>
      </c>
      <c r="B480" s="15">
        <f t="shared" si="64"/>
        <v>287</v>
      </c>
      <c r="C480" s="15">
        <f t="shared" si="64"/>
        <v>251</v>
      </c>
      <c r="D480" s="15">
        <f t="shared" si="64"/>
        <v>20</v>
      </c>
      <c r="E480" s="15">
        <f t="shared" si="64"/>
        <v>11</v>
      </c>
      <c r="F480" s="15">
        <f t="shared" si="64"/>
        <v>5</v>
      </c>
      <c r="G480" s="15">
        <f t="shared" si="64"/>
        <v>255</v>
      </c>
      <c r="H480" s="7"/>
      <c r="I480" s="7"/>
      <c r="J480" s="7"/>
      <c r="K480" s="7"/>
    </row>
    <row r="481" spans="1:86" x14ac:dyDescent="0.2">
      <c r="A481" s="8" t="s">
        <v>240</v>
      </c>
      <c r="B481" s="15">
        <f t="shared" si="64"/>
        <v>283</v>
      </c>
      <c r="C481" s="15">
        <f t="shared" si="64"/>
        <v>246</v>
      </c>
      <c r="D481" s="15">
        <f t="shared" si="64"/>
        <v>21</v>
      </c>
      <c r="E481" s="15">
        <f t="shared" si="64"/>
        <v>11</v>
      </c>
      <c r="F481" s="15">
        <f t="shared" si="64"/>
        <v>5</v>
      </c>
      <c r="G481" s="15">
        <f t="shared" si="64"/>
        <v>251</v>
      </c>
      <c r="H481" s="7"/>
      <c r="I481" s="7"/>
      <c r="J481" s="7"/>
      <c r="K481" s="7"/>
    </row>
    <row r="482" spans="1:86" s="100" customFormat="1" x14ac:dyDescent="0.2">
      <c r="A482" s="8"/>
      <c r="B482" s="15"/>
      <c r="C482" s="15"/>
      <c r="D482" s="15"/>
      <c r="E482" s="15"/>
      <c r="F482" s="15"/>
      <c r="G482" s="15"/>
      <c r="H482" s="7"/>
      <c r="I482" s="7"/>
      <c r="J482" s="7"/>
      <c r="K482" s="7"/>
    </row>
    <row r="483" spans="1:86" s="100" customFormat="1" x14ac:dyDescent="0.2">
      <c r="A483" s="7"/>
      <c r="B483" s="59"/>
      <c r="C483" s="59" t="s">
        <v>1</v>
      </c>
      <c r="D483" s="59" t="s">
        <v>108</v>
      </c>
      <c r="E483" s="59" t="s">
        <v>109</v>
      </c>
      <c r="F483" s="59"/>
      <c r="G483" s="5" t="s">
        <v>633</v>
      </c>
      <c r="H483" s="7"/>
      <c r="I483" s="7"/>
      <c r="J483" s="7"/>
      <c r="K483" s="7"/>
    </row>
    <row r="484" spans="1:86" s="100" customFormat="1" x14ac:dyDescent="0.2">
      <c r="A484" s="5" t="s">
        <v>137</v>
      </c>
      <c r="B484" s="59" t="s">
        <v>167</v>
      </c>
      <c r="C484" s="59" t="s">
        <v>193</v>
      </c>
      <c r="D484" s="59" t="s">
        <v>193</v>
      </c>
      <c r="E484" s="59" t="s">
        <v>193</v>
      </c>
      <c r="F484" s="59"/>
      <c r="G484" s="7">
        <v>2022</v>
      </c>
      <c r="H484" s="7">
        <v>2022</v>
      </c>
      <c r="I484" s="7">
        <v>2022</v>
      </c>
      <c r="J484" s="7">
        <v>2022</v>
      </c>
      <c r="K484" s="7">
        <v>2022</v>
      </c>
    </row>
    <row r="485" spans="1:86" s="100" customFormat="1" x14ac:dyDescent="0.2">
      <c r="A485" s="7" t="s">
        <v>1120</v>
      </c>
      <c r="B485" s="59" t="s">
        <v>107</v>
      </c>
      <c r="C485" s="59" t="s">
        <v>107</v>
      </c>
      <c r="D485" s="59" t="s">
        <v>107</v>
      </c>
      <c r="E485" s="59" t="s">
        <v>107</v>
      </c>
      <c r="F485" s="59"/>
      <c r="G485" s="59" t="s">
        <v>245</v>
      </c>
      <c r="H485" s="59" t="s">
        <v>244</v>
      </c>
      <c r="I485" s="59" t="s">
        <v>244</v>
      </c>
      <c r="J485" s="59" t="s">
        <v>244</v>
      </c>
      <c r="K485" s="59" t="s">
        <v>244</v>
      </c>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row>
    <row r="486" spans="1:86" s="100" customFormat="1" x14ac:dyDescent="0.2">
      <c r="A486" s="7"/>
      <c r="B486" s="60">
        <v>44561</v>
      </c>
      <c r="C486" s="60">
        <v>44561</v>
      </c>
      <c r="D486" s="60">
        <v>44561</v>
      </c>
      <c r="E486" s="60">
        <v>44561</v>
      </c>
      <c r="F486" s="60"/>
      <c r="G486" s="59" t="s">
        <v>194</v>
      </c>
      <c r="H486" s="59" t="s">
        <v>138</v>
      </c>
      <c r="I486" s="155" t="s">
        <v>154</v>
      </c>
      <c r="J486" s="155" t="s">
        <v>195</v>
      </c>
      <c r="K486" s="155" t="s">
        <v>196</v>
      </c>
      <c r="L486"/>
      <c r="M486"/>
    </row>
    <row r="487" spans="1:86" x14ac:dyDescent="0.2">
      <c r="A487" s="34" t="s">
        <v>866</v>
      </c>
      <c r="B487">
        <v>27</v>
      </c>
      <c r="C487" s="52">
        <v>13</v>
      </c>
      <c r="D487" s="46">
        <v>0.48148148148148145</v>
      </c>
      <c r="E487" s="151">
        <v>0.1946647028365148</v>
      </c>
      <c r="F487" s="151"/>
      <c r="G487" s="55">
        <f>SUM(H487:K487)</f>
        <v>4</v>
      </c>
      <c r="H487" s="55">
        <v>3</v>
      </c>
      <c r="I487" s="55">
        <v>0</v>
      </c>
      <c r="J487" s="55">
        <v>1</v>
      </c>
      <c r="K487" s="55">
        <v>0</v>
      </c>
      <c r="L487" s="100"/>
      <c r="M487" s="100"/>
    </row>
    <row r="488" spans="1:86" x14ac:dyDescent="0.2">
      <c r="A488" s="34" t="s">
        <v>146</v>
      </c>
      <c r="B488">
        <v>61</v>
      </c>
      <c r="C488" s="52">
        <v>35</v>
      </c>
      <c r="D488" s="46">
        <v>0.57377049180327866</v>
      </c>
      <c r="E488" s="151">
        <v>0.40148979504773891</v>
      </c>
      <c r="F488" s="151"/>
      <c r="G488" s="55">
        <f t="shared" ref="G488:G497" si="65">SUM(H488:K488)</f>
        <v>24</v>
      </c>
      <c r="H488" s="55">
        <v>22</v>
      </c>
      <c r="I488" s="55">
        <v>2</v>
      </c>
      <c r="J488" s="55">
        <v>0</v>
      </c>
      <c r="K488" s="55">
        <v>0</v>
      </c>
    </row>
    <row r="489" spans="1:86" x14ac:dyDescent="0.2">
      <c r="A489" s="34" t="s">
        <v>143</v>
      </c>
      <c r="B489">
        <v>32</v>
      </c>
      <c r="C489" s="52">
        <v>31</v>
      </c>
      <c r="D489" s="46">
        <v>0.96875</v>
      </c>
      <c r="E489" s="151">
        <v>0.98478675524812953</v>
      </c>
      <c r="F489" s="151"/>
      <c r="G489" s="55">
        <f t="shared" si="65"/>
        <v>17</v>
      </c>
      <c r="H489" s="55">
        <v>17</v>
      </c>
      <c r="I489" s="55">
        <v>0</v>
      </c>
      <c r="J489" s="55">
        <v>0</v>
      </c>
      <c r="K489" s="55">
        <v>0</v>
      </c>
    </row>
    <row r="490" spans="1:86" x14ac:dyDescent="0.2">
      <c r="A490" s="48" t="s">
        <v>197</v>
      </c>
      <c r="B490">
        <v>21</v>
      </c>
      <c r="C490" s="52">
        <v>21</v>
      </c>
      <c r="D490" s="46">
        <v>1</v>
      </c>
      <c r="E490" s="151">
        <v>1</v>
      </c>
      <c r="F490" s="151"/>
      <c r="G490" s="55">
        <f t="shared" si="65"/>
        <v>22</v>
      </c>
      <c r="H490" s="55">
        <v>20</v>
      </c>
      <c r="I490" s="55">
        <v>0</v>
      </c>
      <c r="J490" s="55">
        <v>2</v>
      </c>
      <c r="K490" s="55">
        <v>0</v>
      </c>
    </row>
    <row r="491" spans="1:86" x14ac:dyDescent="0.2">
      <c r="A491" s="34" t="s">
        <v>142</v>
      </c>
      <c r="B491">
        <v>67</v>
      </c>
      <c r="C491" s="52">
        <v>65</v>
      </c>
      <c r="D491" s="46">
        <v>0.97014925373134331</v>
      </c>
      <c r="E491" s="151">
        <v>0.86382246663235218</v>
      </c>
      <c r="F491" s="151"/>
      <c r="G491" s="55">
        <f t="shared" si="65"/>
        <v>39</v>
      </c>
      <c r="H491" s="55">
        <v>39</v>
      </c>
      <c r="I491" s="55">
        <v>0</v>
      </c>
      <c r="J491" s="55">
        <v>0</v>
      </c>
      <c r="K491" s="55">
        <v>0</v>
      </c>
    </row>
    <row r="492" spans="1:86" x14ac:dyDescent="0.2">
      <c r="A492" s="34" t="s">
        <v>141</v>
      </c>
      <c r="B492">
        <v>64</v>
      </c>
      <c r="C492" s="52">
        <v>40</v>
      </c>
      <c r="D492" s="46">
        <v>0.625</v>
      </c>
      <c r="E492" s="151">
        <v>0.8039005964325211</v>
      </c>
      <c r="F492" s="151"/>
      <c r="G492" s="55">
        <f t="shared" si="65"/>
        <v>16</v>
      </c>
      <c r="H492" s="55">
        <v>15</v>
      </c>
      <c r="I492" s="55">
        <v>1</v>
      </c>
      <c r="J492" s="55">
        <v>0</v>
      </c>
      <c r="K492" s="55">
        <v>0</v>
      </c>
    </row>
    <row r="493" spans="1:86" x14ac:dyDescent="0.2">
      <c r="A493" s="34" t="s">
        <v>140</v>
      </c>
      <c r="B493">
        <v>72</v>
      </c>
      <c r="C493" s="52">
        <v>62</v>
      </c>
      <c r="D493" s="46">
        <v>0.86111111111111116</v>
      </c>
      <c r="E493" s="151">
        <v>0.90258847658088837</v>
      </c>
      <c r="F493" s="151"/>
      <c r="G493" s="55">
        <f t="shared" si="65"/>
        <v>35</v>
      </c>
      <c r="H493" s="55">
        <v>35</v>
      </c>
      <c r="I493" s="55">
        <v>0</v>
      </c>
      <c r="J493" s="55">
        <v>0</v>
      </c>
      <c r="K493" s="55">
        <v>0</v>
      </c>
    </row>
    <row r="494" spans="1:86" x14ac:dyDescent="0.2">
      <c r="A494" s="34" t="s">
        <v>198</v>
      </c>
      <c r="B494">
        <v>76</v>
      </c>
      <c r="C494" s="52">
        <v>44</v>
      </c>
      <c r="D494" s="46">
        <v>0.57894736842105265</v>
      </c>
      <c r="E494" s="151">
        <v>0.84668132606963264</v>
      </c>
      <c r="F494" s="151"/>
      <c r="G494" s="55">
        <f t="shared" si="65"/>
        <v>20</v>
      </c>
      <c r="H494" s="55">
        <v>20</v>
      </c>
      <c r="I494" s="55">
        <v>0</v>
      </c>
      <c r="J494" s="55">
        <v>0</v>
      </c>
      <c r="K494" s="55">
        <v>0</v>
      </c>
    </row>
    <row r="495" spans="1:86" x14ac:dyDescent="0.2">
      <c r="A495" s="48" t="s">
        <v>147</v>
      </c>
      <c r="B495">
        <v>28</v>
      </c>
      <c r="C495" s="52">
        <v>28</v>
      </c>
      <c r="D495" s="46">
        <v>1</v>
      </c>
      <c r="E495" s="151">
        <v>1</v>
      </c>
      <c r="F495" s="151"/>
      <c r="G495" s="55">
        <f t="shared" si="65"/>
        <v>13</v>
      </c>
      <c r="H495" s="55">
        <v>13</v>
      </c>
      <c r="I495" s="55">
        <v>0</v>
      </c>
      <c r="J495" s="55">
        <v>0</v>
      </c>
      <c r="K495" s="55">
        <v>0</v>
      </c>
    </row>
    <row r="496" spans="1:86" x14ac:dyDescent="0.2">
      <c r="A496" s="48" t="s">
        <v>795</v>
      </c>
      <c r="B496">
        <v>29</v>
      </c>
      <c r="C496" s="52">
        <v>27</v>
      </c>
      <c r="D496" s="46">
        <v>0.93103448275862066</v>
      </c>
      <c r="E496" s="151">
        <v>0.95640310318750932</v>
      </c>
      <c r="F496" s="151"/>
      <c r="G496" s="55">
        <f t="shared" si="65"/>
        <v>20</v>
      </c>
      <c r="H496" s="55">
        <v>19</v>
      </c>
      <c r="I496" s="55">
        <v>1</v>
      </c>
      <c r="J496" s="55">
        <v>0</v>
      </c>
      <c r="K496" s="55">
        <v>0</v>
      </c>
    </row>
    <row r="497" spans="1:11" x14ac:dyDescent="0.2">
      <c r="A497" s="34" t="s">
        <v>145</v>
      </c>
      <c r="B497">
        <v>28</v>
      </c>
      <c r="C497" s="52">
        <v>28</v>
      </c>
      <c r="D497" s="46">
        <v>1</v>
      </c>
      <c r="E497" s="151">
        <v>1</v>
      </c>
      <c r="F497" s="151"/>
      <c r="G497" s="55">
        <f t="shared" si="65"/>
        <v>19</v>
      </c>
      <c r="H497" s="55">
        <v>16</v>
      </c>
      <c r="I497" s="55">
        <v>1</v>
      </c>
      <c r="J497" s="55">
        <v>2</v>
      </c>
      <c r="K497" s="55">
        <v>0</v>
      </c>
    </row>
    <row r="498" spans="1:11" x14ac:dyDescent="0.2">
      <c r="A498" s="7" t="s">
        <v>1073</v>
      </c>
      <c r="B498" s="7">
        <v>505</v>
      </c>
      <c r="C498" s="53">
        <v>394</v>
      </c>
      <c r="D498" s="54">
        <v>0.78019801980198022</v>
      </c>
      <c r="E498" s="54">
        <v>0.74811828289089921</v>
      </c>
      <c r="F498" s="54"/>
      <c r="G498" s="55">
        <f t="shared" ref="G498" si="66">SUM(H498:K498)</f>
        <v>229</v>
      </c>
      <c r="H498" s="38">
        <f>SUM(H487:H497)</f>
        <v>219</v>
      </c>
      <c r="I498" s="38">
        <f>SUM(I487:I497)</f>
        <v>5</v>
      </c>
      <c r="J498" s="38">
        <f>SUM(J487:J497)</f>
        <v>5</v>
      </c>
      <c r="K498" s="38">
        <f>SUM(K487:K497)</f>
        <v>0</v>
      </c>
    </row>
    <row r="499" spans="1:11" x14ac:dyDescent="0.2">
      <c r="A499" s="7"/>
      <c r="B499" s="7"/>
      <c r="C499" s="53"/>
      <c r="D499" s="54"/>
      <c r="E499" s="54"/>
      <c r="F499" s="55"/>
      <c r="G499" s="23"/>
      <c r="H499" s="55"/>
      <c r="I499" s="38"/>
      <c r="J499" s="123"/>
      <c r="K499" s="100"/>
    </row>
    <row r="500" spans="1:11" ht="13.5" customHeight="1" x14ac:dyDescent="0.2">
      <c r="A500" s="7"/>
      <c r="B500" s="7"/>
      <c r="C500" s="53"/>
      <c r="D500" s="54"/>
      <c r="E500" s="54"/>
      <c r="F500" s="54"/>
      <c r="G500" s="23"/>
      <c r="H500" s="55"/>
      <c r="I500" s="38"/>
      <c r="J500" s="123"/>
      <c r="K500" s="100"/>
    </row>
    <row r="501" spans="1:11" x14ac:dyDescent="0.2">
      <c r="A501" s="7" t="s">
        <v>1121</v>
      </c>
      <c r="B501"/>
      <c r="C501"/>
      <c r="D501" s="35"/>
      <c r="E501" s="151"/>
      <c r="F501" s="35"/>
      <c r="G501" s="23"/>
      <c r="H501" s="186"/>
      <c r="I501" s="9"/>
      <c r="J501" s="123"/>
    </row>
    <row r="502" spans="1:11" ht="13.5" customHeight="1" x14ac:dyDescent="0.2">
      <c r="A502" s="38" t="s">
        <v>136</v>
      </c>
      <c r="B502" s="90" t="s">
        <v>160</v>
      </c>
      <c r="C502" s="5" t="s">
        <v>181</v>
      </c>
      <c r="D502" s="5" t="s">
        <v>182</v>
      </c>
      <c r="E502" s="5" t="s">
        <v>192</v>
      </c>
      <c r="F502" s="12" t="s">
        <v>183</v>
      </c>
      <c r="G502" s="12" t="s">
        <v>184</v>
      </c>
      <c r="H502" s="59" t="s">
        <v>1</v>
      </c>
      <c r="I502" s="123" t="s">
        <v>137</v>
      </c>
    </row>
    <row r="503" spans="1:11" x14ac:dyDescent="0.2">
      <c r="A503" s="38" t="s">
        <v>202</v>
      </c>
      <c r="B503" s="90" t="s">
        <v>1</v>
      </c>
      <c r="C503" s="59"/>
      <c r="D503" s="5" t="s">
        <v>185</v>
      </c>
      <c r="E503" s="59"/>
      <c r="F503" s="12" t="s">
        <v>186</v>
      </c>
      <c r="G503" s="12" t="s">
        <v>186</v>
      </c>
      <c r="H503" s="59" t="s">
        <v>171</v>
      </c>
      <c r="I503" s="123" t="s">
        <v>207</v>
      </c>
    </row>
    <row r="504" spans="1:11" x14ac:dyDescent="0.2">
      <c r="A504" s="107" t="s">
        <v>983</v>
      </c>
      <c r="B504" s="107" t="s">
        <v>841</v>
      </c>
      <c r="C504" s="107" t="s">
        <v>1203</v>
      </c>
      <c r="D504" s="107" t="s">
        <v>579</v>
      </c>
      <c r="E504" s="107" t="s">
        <v>189</v>
      </c>
      <c r="F504" s="94">
        <v>5.96</v>
      </c>
      <c r="G504" s="94">
        <v>5.92</v>
      </c>
      <c r="H504" s="95">
        <v>6.7567567567567988E-3</v>
      </c>
      <c r="I504" s="107" t="s">
        <v>140</v>
      </c>
    </row>
    <row r="505" spans="1:11" x14ac:dyDescent="0.2">
      <c r="A505" s="131" t="s">
        <v>1269</v>
      </c>
      <c r="B505" s="107"/>
      <c r="C505" s="107" t="s">
        <v>1203</v>
      </c>
      <c r="D505" s="107" t="s">
        <v>579</v>
      </c>
      <c r="E505" s="107" t="s">
        <v>1270</v>
      </c>
      <c r="F505" s="94">
        <v>6</v>
      </c>
      <c r="G505" s="94">
        <v>4</v>
      </c>
      <c r="H505" s="95">
        <v>0.5</v>
      </c>
      <c r="I505" s="107" t="s">
        <v>146</v>
      </c>
    </row>
    <row r="506" spans="1:11" x14ac:dyDescent="0.2">
      <c r="A506" s="107" t="s">
        <v>1202</v>
      </c>
      <c r="B506" s="107" t="s">
        <v>841</v>
      </c>
      <c r="C506" s="107" t="s">
        <v>1203</v>
      </c>
      <c r="D506" s="107" t="s">
        <v>579</v>
      </c>
      <c r="E506" s="107" t="s">
        <v>341</v>
      </c>
      <c r="F506" s="94">
        <v>6.48</v>
      </c>
      <c r="G506" s="94">
        <v>6</v>
      </c>
      <c r="H506" s="95">
        <v>8.0000000000000071E-2</v>
      </c>
      <c r="I506" s="107" t="s">
        <v>147</v>
      </c>
    </row>
    <row r="507" spans="1:11" x14ac:dyDescent="0.2">
      <c r="A507" s="107" t="s">
        <v>1296</v>
      </c>
      <c r="B507" s="107" t="s">
        <v>841</v>
      </c>
      <c r="C507" s="107" t="s">
        <v>1203</v>
      </c>
      <c r="D507" s="107" t="s">
        <v>579</v>
      </c>
      <c r="E507" s="107" t="s">
        <v>654</v>
      </c>
      <c r="F507" s="94">
        <v>1.58</v>
      </c>
      <c r="G507" s="94">
        <v>1.56</v>
      </c>
      <c r="H507" s="95">
        <v>1.2820512820512775E-2</v>
      </c>
      <c r="I507" s="107" t="s">
        <v>147</v>
      </c>
    </row>
    <row r="508" spans="1:11" x14ac:dyDescent="0.2">
      <c r="A508" s="107" t="s">
        <v>1537</v>
      </c>
      <c r="B508" s="107"/>
      <c r="C508" s="107" t="s">
        <v>1497</v>
      </c>
      <c r="D508" s="107" t="s">
        <v>579</v>
      </c>
      <c r="E508" s="107" t="s">
        <v>1538</v>
      </c>
      <c r="F508" s="94">
        <v>4.72</v>
      </c>
      <c r="G508" s="94">
        <v>4.5999999999999996</v>
      </c>
      <c r="H508" s="95">
        <f>F508/G508-1</f>
        <v>2.6086956521739202E-2</v>
      </c>
      <c r="I508" s="107" t="s">
        <v>795</v>
      </c>
    </row>
    <row r="509" spans="1:11" x14ac:dyDescent="0.2">
      <c r="A509" s="107" t="s">
        <v>1238</v>
      </c>
      <c r="B509" s="107"/>
      <c r="C509" s="107" t="s">
        <v>1203</v>
      </c>
      <c r="D509" s="107" t="s">
        <v>579</v>
      </c>
      <c r="E509" s="107" t="s">
        <v>1239</v>
      </c>
      <c r="F509" s="94">
        <v>1.64</v>
      </c>
      <c r="G509" s="94">
        <v>1.44</v>
      </c>
      <c r="H509" s="95">
        <v>0.13888888888888884</v>
      </c>
      <c r="I509" s="107" t="s">
        <v>140</v>
      </c>
    </row>
    <row r="510" spans="1:11" x14ac:dyDescent="0.2">
      <c r="A510" s="107" t="s">
        <v>1136</v>
      </c>
      <c r="B510" s="107"/>
      <c r="C510" s="107" t="s">
        <v>1123</v>
      </c>
      <c r="D510" s="107" t="s">
        <v>579</v>
      </c>
      <c r="E510" s="107" t="s">
        <v>1137</v>
      </c>
      <c r="F510" s="94">
        <v>1.71</v>
      </c>
      <c r="G510" s="94">
        <v>1.61</v>
      </c>
      <c r="H510" s="95">
        <v>6.211180124223592E-2</v>
      </c>
      <c r="I510" s="107" t="s">
        <v>145</v>
      </c>
    </row>
    <row r="511" spans="1:11" x14ac:dyDescent="0.2">
      <c r="A511" s="107" t="s">
        <v>1297</v>
      </c>
      <c r="B511" s="107"/>
      <c r="C511" s="107" t="s">
        <v>1203</v>
      </c>
      <c r="D511" s="107" t="s">
        <v>579</v>
      </c>
      <c r="E511" s="107" t="s">
        <v>1298</v>
      </c>
      <c r="F511" s="94">
        <v>3.4</v>
      </c>
      <c r="G511" s="94">
        <v>3.24</v>
      </c>
      <c r="H511" s="95">
        <v>4.9382716049382713E-2</v>
      </c>
      <c r="I511" s="107" t="s">
        <v>142</v>
      </c>
    </row>
    <row r="512" spans="1:11" x14ac:dyDescent="0.2">
      <c r="A512" s="107" t="s">
        <v>1240</v>
      </c>
      <c r="B512" s="107"/>
      <c r="C512" s="107" t="s">
        <v>1203</v>
      </c>
      <c r="D512" s="107" t="s">
        <v>579</v>
      </c>
      <c r="E512" s="107" t="s">
        <v>1241</v>
      </c>
      <c r="F512" s="94">
        <v>2.36</v>
      </c>
      <c r="G512" s="94">
        <v>2.2000000000000002</v>
      </c>
      <c r="H512" s="95">
        <v>7.2727272727272529E-2</v>
      </c>
      <c r="I512" s="107" t="s">
        <v>145</v>
      </c>
    </row>
    <row r="513" spans="1:9" x14ac:dyDescent="0.2">
      <c r="A513" s="107" t="s">
        <v>1368</v>
      </c>
      <c r="B513" s="107"/>
      <c r="C513" s="107" t="s">
        <v>1355</v>
      </c>
      <c r="D513" s="107" t="s">
        <v>579</v>
      </c>
      <c r="E513" s="107" t="s">
        <v>1369</v>
      </c>
      <c r="F513" s="94">
        <v>2.08</v>
      </c>
      <c r="G513" s="94">
        <v>1.72</v>
      </c>
      <c r="H513" s="95">
        <v>0.2093023255813955</v>
      </c>
      <c r="I513" s="107" t="s">
        <v>142</v>
      </c>
    </row>
    <row r="514" spans="1:9" x14ac:dyDescent="0.2">
      <c r="A514" s="107" t="s">
        <v>1126</v>
      </c>
      <c r="B514" s="107"/>
      <c r="C514" s="107" t="s">
        <v>1123</v>
      </c>
      <c r="D514" s="107" t="s">
        <v>579</v>
      </c>
      <c r="E514" s="107" t="s">
        <v>1127</v>
      </c>
      <c r="F514" s="94">
        <v>5.56</v>
      </c>
      <c r="G514" s="94">
        <v>5.24</v>
      </c>
      <c r="H514" s="95">
        <v>6.1068702290076216E-2</v>
      </c>
      <c r="I514" s="107" t="s">
        <v>795</v>
      </c>
    </row>
    <row r="515" spans="1:9" x14ac:dyDescent="0.2">
      <c r="A515" s="107" t="s">
        <v>1126</v>
      </c>
      <c r="B515" s="107"/>
      <c r="C515" s="107" t="s">
        <v>1497</v>
      </c>
      <c r="D515" s="107" t="s">
        <v>579</v>
      </c>
      <c r="E515" s="107" t="s">
        <v>1127</v>
      </c>
      <c r="F515" s="94">
        <v>5.6</v>
      </c>
      <c r="G515" s="94">
        <v>5.56</v>
      </c>
      <c r="H515" s="95">
        <v>7.194244604316502E-3</v>
      </c>
      <c r="I515" s="107" t="s">
        <v>795</v>
      </c>
    </row>
    <row r="516" spans="1:9" x14ac:dyDescent="0.2">
      <c r="A516" s="107" t="s">
        <v>1126</v>
      </c>
      <c r="B516" s="107"/>
      <c r="C516" s="107" t="s">
        <v>1558</v>
      </c>
      <c r="D516" s="107" t="s">
        <v>579</v>
      </c>
      <c r="E516" s="107" t="s">
        <v>1127</v>
      </c>
      <c r="F516" s="94">
        <v>5.72</v>
      </c>
      <c r="G516" s="94">
        <v>5.6</v>
      </c>
      <c r="H516" s="95">
        <f>F516/G516-1</f>
        <v>2.1428571428571352E-2</v>
      </c>
      <c r="I516" s="107" t="s">
        <v>795</v>
      </c>
    </row>
    <row r="517" spans="1:9" x14ac:dyDescent="0.2">
      <c r="A517" s="107" t="s">
        <v>1444</v>
      </c>
      <c r="B517" s="107"/>
      <c r="C517" s="107" t="s">
        <v>1422</v>
      </c>
      <c r="D517" s="107" t="s">
        <v>579</v>
      </c>
      <c r="E517" s="107" t="s">
        <v>1445</v>
      </c>
      <c r="F517" s="94">
        <v>2.62</v>
      </c>
      <c r="G517" s="94">
        <v>2.41</v>
      </c>
      <c r="H517" s="95">
        <v>8.7136929460580825E-2</v>
      </c>
      <c r="I517" s="107" t="s">
        <v>145</v>
      </c>
    </row>
    <row r="518" spans="1:9" x14ac:dyDescent="0.2">
      <c r="A518" s="107" t="s">
        <v>1446</v>
      </c>
      <c r="B518" s="107"/>
      <c r="C518" s="107" t="s">
        <v>1422</v>
      </c>
      <c r="D518" s="107" t="s">
        <v>579</v>
      </c>
      <c r="E518" s="107" t="s">
        <v>1447</v>
      </c>
      <c r="F518" s="94">
        <v>5</v>
      </c>
      <c r="G518" s="94">
        <v>4.5199999999999996</v>
      </c>
      <c r="H518" s="95">
        <v>0.10619469026548689</v>
      </c>
      <c r="I518" s="107" t="s">
        <v>142</v>
      </c>
    </row>
    <row r="519" spans="1:9" x14ac:dyDescent="0.2">
      <c r="A519" s="107" t="s">
        <v>1242</v>
      </c>
      <c r="B519" s="107"/>
      <c r="C519" s="107" t="s">
        <v>1203</v>
      </c>
      <c r="D519" s="107" t="s">
        <v>579</v>
      </c>
      <c r="E519" s="107" t="s">
        <v>1243</v>
      </c>
      <c r="F519" s="94">
        <v>0.88</v>
      </c>
      <c r="G519" s="94">
        <v>0.8</v>
      </c>
      <c r="H519" s="95">
        <v>9.9999999999999867E-2</v>
      </c>
      <c r="I519" s="107" t="s">
        <v>140</v>
      </c>
    </row>
    <row r="520" spans="1:9" x14ac:dyDescent="0.2">
      <c r="A520" s="107" t="s">
        <v>1271</v>
      </c>
      <c r="B520" s="107"/>
      <c r="C520" s="107" t="s">
        <v>1203</v>
      </c>
      <c r="D520" s="107" t="s">
        <v>579</v>
      </c>
      <c r="E520" s="107" t="s">
        <v>1272</v>
      </c>
      <c r="F520" s="94">
        <v>3.04</v>
      </c>
      <c r="G520" s="94">
        <v>2.76</v>
      </c>
      <c r="H520" s="95">
        <v>0.10144927536231885</v>
      </c>
      <c r="I520" s="107" t="s">
        <v>198</v>
      </c>
    </row>
    <row r="521" spans="1:9" x14ac:dyDescent="0.2">
      <c r="A521" s="107" t="s">
        <v>1138</v>
      </c>
      <c r="B521" s="107"/>
      <c r="C521" s="107" t="s">
        <v>1123</v>
      </c>
      <c r="D521" s="107" t="s">
        <v>579</v>
      </c>
      <c r="E521" s="107" t="s">
        <v>1139</v>
      </c>
      <c r="F521" s="94">
        <v>5.12</v>
      </c>
      <c r="G521" s="94">
        <v>4.5199999999999996</v>
      </c>
      <c r="H521" s="95">
        <v>0.13274336283185861</v>
      </c>
      <c r="I521" s="107" t="s">
        <v>141</v>
      </c>
    </row>
    <row r="522" spans="1:9" x14ac:dyDescent="0.2">
      <c r="A522" s="107" t="s">
        <v>1430</v>
      </c>
      <c r="B522" s="107"/>
      <c r="C522" s="107" t="s">
        <v>1422</v>
      </c>
      <c r="D522" s="107" t="s">
        <v>579</v>
      </c>
      <c r="E522" s="107" t="s">
        <v>1431</v>
      </c>
      <c r="F522" s="214">
        <v>2.2400000000000002</v>
      </c>
      <c r="G522" s="214">
        <v>2.04</v>
      </c>
      <c r="H522" s="95">
        <v>9.8039215686274606E-2</v>
      </c>
      <c r="I522" s="107" t="s">
        <v>142</v>
      </c>
    </row>
    <row r="523" spans="1:9" x14ac:dyDescent="0.2">
      <c r="A523" s="107" t="s">
        <v>1468</v>
      </c>
      <c r="B523" s="107"/>
      <c r="C523" s="107" t="s">
        <v>1422</v>
      </c>
      <c r="D523" s="107" t="s">
        <v>579</v>
      </c>
      <c r="E523" s="107" t="s">
        <v>1469</v>
      </c>
      <c r="F523" s="94">
        <v>0.92</v>
      </c>
      <c r="G523" s="94">
        <v>0.88</v>
      </c>
      <c r="H523" s="95">
        <v>4.5454545454545414E-2</v>
      </c>
      <c r="I523" s="107" t="s">
        <v>198</v>
      </c>
    </row>
    <row r="524" spans="1:9" x14ac:dyDescent="0.2">
      <c r="A524" s="107" t="s">
        <v>1383</v>
      </c>
      <c r="B524" s="107"/>
      <c r="C524" s="107" t="s">
        <v>1355</v>
      </c>
      <c r="D524" s="107" t="s">
        <v>579</v>
      </c>
      <c r="E524" s="107" t="s">
        <v>1384</v>
      </c>
      <c r="F524" s="94">
        <v>1.04</v>
      </c>
      <c r="G524" s="94">
        <v>0.96</v>
      </c>
      <c r="H524" s="95">
        <v>8.3333333333333481E-2</v>
      </c>
      <c r="I524" s="107" t="s">
        <v>198</v>
      </c>
    </row>
    <row r="525" spans="1:9" x14ac:dyDescent="0.2">
      <c r="A525" s="107" t="s">
        <v>987</v>
      </c>
      <c r="B525" s="107" t="s">
        <v>841</v>
      </c>
      <c r="C525" s="107" t="s">
        <v>1123</v>
      </c>
      <c r="D525" s="107" t="s">
        <v>579</v>
      </c>
      <c r="E525" s="107" t="s">
        <v>209</v>
      </c>
      <c r="F525" s="94">
        <v>1.6</v>
      </c>
      <c r="G525" s="94">
        <v>1.48</v>
      </c>
      <c r="H525" s="95">
        <v>8.1081081081081141E-2</v>
      </c>
      <c r="I525" s="107" t="s">
        <v>143</v>
      </c>
    </row>
    <row r="526" spans="1:9" x14ac:dyDescent="0.2">
      <c r="A526" s="131" t="s">
        <v>1152</v>
      </c>
      <c r="B526" s="107"/>
      <c r="C526" s="107" t="s">
        <v>1123</v>
      </c>
      <c r="D526" s="107" t="s">
        <v>579</v>
      </c>
      <c r="E526" s="107" t="s">
        <v>1153</v>
      </c>
      <c r="F526" s="94">
        <v>2.04</v>
      </c>
      <c r="G526" s="94">
        <v>1.92</v>
      </c>
      <c r="H526" s="95">
        <v>6.25E-2</v>
      </c>
      <c r="I526" s="107" t="s">
        <v>142</v>
      </c>
    </row>
    <row r="527" spans="1:9" x14ac:dyDescent="0.2">
      <c r="A527" s="107" t="s">
        <v>1397</v>
      </c>
      <c r="B527" s="107"/>
      <c r="C527" s="107" t="s">
        <v>1355</v>
      </c>
      <c r="D527" s="107" t="s">
        <v>159</v>
      </c>
      <c r="E527" s="107" t="s">
        <v>516</v>
      </c>
      <c r="F527" s="94">
        <v>1.1100000000000001</v>
      </c>
      <c r="G527" s="94">
        <v>2.08</v>
      </c>
      <c r="H527" s="95">
        <v>-0.46634615384615385</v>
      </c>
      <c r="I527" s="107" t="s">
        <v>866</v>
      </c>
    </row>
    <row r="528" spans="1:9" x14ac:dyDescent="0.2">
      <c r="A528" s="107" t="s">
        <v>1470</v>
      </c>
      <c r="B528" s="107"/>
      <c r="C528" s="107" t="s">
        <v>1422</v>
      </c>
      <c r="D528" s="107" t="s">
        <v>579</v>
      </c>
      <c r="E528" s="107" t="s">
        <v>1471</v>
      </c>
      <c r="F528" s="94">
        <v>3</v>
      </c>
      <c r="G528" s="94">
        <v>2.72</v>
      </c>
      <c r="H528" s="95">
        <v>0.10294117647058809</v>
      </c>
      <c r="I528" s="107" t="s">
        <v>147</v>
      </c>
    </row>
    <row r="529" spans="1:9" x14ac:dyDescent="0.2">
      <c r="A529" s="107" t="s">
        <v>1601</v>
      </c>
      <c r="B529" s="107"/>
      <c r="C529" s="107" t="s">
        <v>1591</v>
      </c>
      <c r="D529" s="107" t="s">
        <v>579</v>
      </c>
      <c r="E529" s="107" t="s">
        <v>1602</v>
      </c>
      <c r="F529" s="94">
        <v>0.88</v>
      </c>
      <c r="G529" s="94">
        <v>0.84</v>
      </c>
      <c r="H529" s="95">
        <f>F529/G529-1</f>
        <v>4.7619047619047672E-2</v>
      </c>
      <c r="I529" s="107" t="s">
        <v>142</v>
      </c>
    </row>
    <row r="530" spans="1:9" x14ac:dyDescent="0.2">
      <c r="A530" s="107" t="s">
        <v>1603</v>
      </c>
      <c r="B530" s="107"/>
      <c r="C530" s="107" t="s">
        <v>1591</v>
      </c>
      <c r="D530" s="107" t="s">
        <v>579</v>
      </c>
      <c r="E530" s="107" t="s">
        <v>1604</v>
      </c>
      <c r="F530" s="94">
        <v>1.48</v>
      </c>
      <c r="G530" s="94">
        <v>1.36</v>
      </c>
      <c r="H530" s="95">
        <f>F530/G530-1</f>
        <v>8.8235294117646967E-2</v>
      </c>
      <c r="I530" s="107" t="s">
        <v>142</v>
      </c>
    </row>
    <row r="531" spans="1:9" x14ac:dyDescent="0.2">
      <c r="A531" s="107" t="s">
        <v>1204</v>
      </c>
      <c r="B531" s="107"/>
      <c r="C531" s="107" t="s">
        <v>1203</v>
      </c>
      <c r="D531" s="107" t="s">
        <v>579</v>
      </c>
      <c r="E531" s="107" t="s">
        <v>1205</v>
      </c>
      <c r="F531" s="92">
        <v>0.8</v>
      </c>
      <c r="G531" s="92">
        <v>0.6</v>
      </c>
      <c r="H531" s="93">
        <v>0.33333333333333348</v>
      </c>
      <c r="I531" s="107" t="s">
        <v>146</v>
      </c>
    </row>
    <row r="532" spans="1:9" x14ac:dyDescent="0.2">
      <c r="A532" s="107" t="s">
        <v>1500</v>
      </c>
      <c r="B532" s="107"/>
      <c r="C532" s="107" t="s">
        <v>1497</v>
      </c>
      <c r="D532" s="107" t="s">
        <v>579</v>
      </c>
      <c r="E532" s="107" t="s">
        <v>1501</v>
      </c>
      <c r="F532" s="94">
        <v>1.1599999999999999</v>
      </c>
      <c r="G532" s="94">
        <v>1.1200000000000001</v>
      </c>
      <c r="H532" s="95">
        <v>3.5714285714285587E-2</v>
      </c>
      <c r="I532" s="107" t="s">
        <v>141</v>
      </c>
    </row>
    <row r="533" spans="1:9" x14ac:dyDescent="0.2">
      <c r="A533" s="131" t="s">
        <v>1354</v>
      </c>
      <c r="B533" s="107"/>
      <c r="C533" s="107" t="s">
        <v>1355</v>
      </c>
      <c r="D533" s="107" t="s">
        <v>579</v>
      </c>
      <c r="E533" s="107" t="s">
        <v>1356</v>
      </c>
      <c r="F533" s="94">
        <v>3.52</v>
      </c>
      <c r="G533" s="94">
        <v>2.8</v>
      </c>
      <c r="H533" s="95">
        <v>0.25714285714285734</v>
      </c>
      <c r="I533" s="107" t="s">
        <v>146</v>
      </c>
    </row>
    <row r="534" spans="1:9" x14ac:dyDescent="0.2">
      <c r="A534" s="107" t="s">
        <v>1130</v>
      </c>
      <c r="B534" s="107"/>
      <c r="C534" s="107" t="s">
        <v>1123</v>
      </c>
      <c r="D534" s="107" t="s">
        <v>579</v>
      </c>
      <c r="E534" s="107" t="s">
        <v>1132</v>
      </c>
      <c r="F534" s="94">
        <v>19.52</v>
      </c>
      <c r="G534" s="94">
        <v>16.52</v>
      </c>
      <c r="H534" s="95">
        <v>0.18159806295399505</v>
      </c>
      <c r="I534" s="107" t="s">
        <v>142</v>
      </c>
    </row>
    <row r="535" spans="1:9" x14ac:dyDescent="0.2">
      <c r="A535" s="107" t="s">
        <v>991</v>
      </c>
      <c r="B535" s="107" t="s">
        <v>841</v>
      </c>
      <c r="C535" s="107" t="s">
        <v>1497</v>
      </c>
      <c r="D535" s="107" t="s">
        <v>579</v>
      </c>
      <c r="E535" s="107" t="s">
        <v>574</v>
      </c>
      <c r="F535" s="94">
        <v>1.98</v>
      </c>
      <c r="G535" s="94">
        <v>1.94</v>
      </c>
      <c r="H535" s="95">
        <f>F535/G535-1</f>
        <v>2.0618556701030855E-2</v>
      </c>
      <c r="I535" s="107" t="s">
        <v>141</v>
      </c>
    </row>
    <row r="536" spans="1:9" x14ac:dyDescent="0.2">
      <c r="A536" s="107" t="s">
        <v>992</v>
      </c>
      <c r="B536" s="107" t="s">
        <v>841</v>
      </c>
      <c r="C536" s="107" t="s">
        <v>1558</v>
      </c>
      <c r="D536" s="107" t="s">
        <v>579</v>
      </c>
      <c r="E536" s="107" t="s">
        <v>665</v>
      </c>
      <c r="F536" s="94">
        <v>4.8</v>
      </c>
      <c r="G536" s="94">
        <v>4.4400000000000004</v>
      </c>
      <c r="H536" s="95">
        <f>F536/G536-1</f>
        <v>8.1081081081080919E-2</v>
      </c>
      <c r="I536" s="107" t="s">
        <v>140</v>
      </c>
    </row>
    <row r="537" spans="1:9" x14ac:dyDescent="0.2">
      <c r="A537" s="107" t="s">
        <v>1244</v>
      </c>
      <c r="B537" s="107"/>
      <c r="C537" s="107" t="s">
        <v>1203</v>
      </c>
      <c r="D537" s="107" t="s">
        <v>579</v>
      </c>
      <c r="E537" s="107" t="s">
        <v>1245</v>
      </c>
      <c r="F537" s="94">
        <v>1.86</v>
      </c>
      <c r="G537" s="94">
        <v>1.8</v>
      </c>
      <c r="H537" s="95">
        <v>3.3333333333333437E-2</v>
      </c>
      <c r="I537" s="107" t="s">
        <v>142</v>
      </c>
    </row>
    <row r="538" spans="1:9" x14ac:dyDescent="0.2">
      <c r="A538" s="107" t="s">
        <v>1244</v>
      </c>
      <c r="B538" s="107"/>
      <c r="C538" s="107" t="s">
        <v>1497</v>
      </c>
      <c r="D538" s="107" t="s">
        <v>579</v>
      </c>
      <c r="E538" s="107" t="s">
        <v>1245</v>
      </c>
      <c r="F538" s="94">
        <v>1.92</v>
      </c>
      <c r="G538" s="94">
        <v>1.86</v>
      </c>
      <c r="H538" s="95">
        <v>3.2258064516129004E-2</v>
      </c>
      <c r="I538" s="107" t="s">
        <v>142</v>
      </c>
    </row>
    <row r="539" spans="1:9" x14ac:dyDescent="0.2">
      <c r="A539" s="107" t="s">
        <v>1461</v>
      </c>
      <c r="B539" s="107"/>
      <c r="C539" s="107" t="s">
        <v>1422</v>
      </c>
      <c r="D539" s="107" t="s">
        <v>579</v>
      </c>
      <c r="E539" s="107" t="s">
        <v>1462</v>
      </c>
      <c r="F539" s="94">
        <v>1.6</v>
      </c>
      <c r="G539" s="94">
        <v>1.2</v>
      </c>
      <c r="H539" s="95">
        <v>0.33333333333333348</v>
      </c>
      <c r="I539" s="107" t="s">
        <v>147</v>
      </c>
    </row>
    <row r="540" spans="1:9" x14ac:dyDescent="0.2">
      <c r="A540" s="107" t="s">
        <v>1154</v>
      </c>
      <c r="B540" s="107"/>
      <c r="C540" s="107" t="s">
        <v>1123</v>
      </c>
      <c r="D540" s="107" t="s">
        <v>579</v>
      </c>
      <c r="E540" s="107" t="s">
        <v>1155</v>
      </c>
      <c r="F540" s="94">
        <v>0.8</v>
      </c>
      <c r="G540" s="94">
        <v>0.72</v>
      </c>
      <c r="H540" s="95">
        <v>0.11111111111111116</v>
      </c>
      <c r="I540" s="107" t="s">
        <v>142</v>
      </c>
    </row>
    <row r="541" spans="1:9" x14ac:dyDescent="0.2">
      <c r="A541" s="107" t="s">
        <v>993</v>
      </c>
      <c r="B541" s="107" t="s">
        <v>841</v>
      </c>
      <c r="C541" s="107" t="s">
        <v>1123</v>
      </c>
      <c r="D541" s="107" t="s">
        <v>579</v>
      </c>
      <c r="E541" s="107" t="s">
        <v>575</v>
      </c>
      <c r="F541" s="94">
        <v>5.68</v>
      </c>
      <c r="G541" s="94">
        <v>5.36</v>
      </c>
      <c r="H541" s="95">
        <v>5.9701492537313383E-2</v>
      </c>
      <c r="I541" s="107" t="s">
        <v>197</v>
      </c>
    </row>
    <row r="542" spans="1:9" x14ac:dyDescent="0.2">
      <c r="A542" s="107" t="s">
        <v>896</v>
      </c>
      <c r="B542" s="107" t="s">
        <v>841</v>
      </c>
      <c r="C542" s="107" t="s">
        <v>1497</v>
      </c>
      <c r="D542" s="107" t="s">
        <v>579</v>
      </c>
      <c r="E542" s="107" t="s">
        <v>254</v>
      </c>
      <c r="F542" s="94">
        <v>3.32</v>
      </c>
      <c r="G542" s="94">
        <v>3.2</v>
      </c>
      <c r="H542" s="95">
        <v>3.7499999999999867E-2</v>
      </c>
      <c r="I542" s="107" t="s">
        <v>142</v>
      </c>
    </row>
    <row r="543" spans="1:9" x14ac:dyDescent="0.2">
      <c r="A543" s="107" t="s">
        <v>1171</v>
      </c>
      <c r="B543" s="107"/>
      <c r="C543" s="107" t="s">
        <v>1123</v>
      </c>
      <c r="D543" s="107" t="s">
        <v>579</v>
      </c>
      <c r="E543" s="107" t="s">
        <v>809</v>
      </c>
      <c r="F543" s="94">
        <v>1.05</v>
      </c>
      <c r="G543" s="94">
        <v>1.01</v>
      </c>
      <c r="H543" s="95">
        <v>3.9603960396039639E-2</v>
      </c>
      <c r="I543" s="107" t="s">
        <v>143</v>
      </c>
    </row>
    <row r="544" spans="1:9" x14ac:dyDescent="0.2">
      <c r="A544" s="107" t="s">
        <v>1206</v>
      </c>
      <c r="B544" s="107"/>
      <c r="C544" s="107" t="s">
        <v>1203</v>
      </c>
      <c r="D544" s="107" t="s">
        <v>579</v>
      </c>
      <c r="E544" s="107" t="s">
        <v>1207</v>
      </c>
      <c r="F544" s="92">
        <v>4.4800000000000004</v>
      </c>
      <c r="G544" s="92">
        <v>4</v>
      </c>
      <c r="H544" s="95">
        <v>0.12000000000000011</v>
      </c>
      <c r="I544" s="107" t="s">
        <v>141</v>
      </c>
    </row>
    <row r="545" spans="1:9" x14ac:dyDescent="0.2">
      <c r="A545" s="107" t="s">
        <v>1179</v>
      </c>
      <c r="B545" s="107" t="s">
        <v>841</v>
      </c>
      <c r="C545" s="107" t="s">
        <v>1123</v>
      </c>
      <c r="D545" s="107" t="s">
        <v>579</v>
      </c>
      <c r="E545" s="107" t="s">
        <v>308</v>
      </c>
      <c r="F545" s="94">
        <v>2.76</v>
      </c>
      <c r="G545" s="94">
        <v>2.52</v>
      </c>
      <c r="H545" s="95">
        <v>9.5238095238095122E-2</v>
      </c>
      <c r="I545" s="107" t="s">
        <v>142</v>
      </c>
    </row>
    <row r="546" spans="1:9" x14ac:dyDescent="0.2">
      <c r="A546" s="107" t="s">
        <v>1273</v>
      </c>
      <c r="B546" s="107"/>
      <c r="C546" s="107" t="s">
        <v>1203</v>
      </c>
      <c r="D546" s="107" t="s">
        <v>579</v>
      </c>
      <c r="E546" s="107" t="s">
        <v>1274</v>
      </c>
      <c r="F546" s="214">
        <v>1.52</v>
      </c>
      <c r="G546" s="214">
        <v>1.48</v>
      </c>
      <c r="H546" s="95">
        <v>2.7027027027026973E-2</v>
      </c>
      <c r="I546" s="107" t="s">
        <v>198</v>
      </c>
    </row>
    <row r="547" spans="1:9" x14ac:dyDescent="0.2">
      <c r="A547" s="107" t="s">
        <v>1605</v>
      </c>
      <c r="B547" s="107"/>
      <c r="C547" s="107" t="s">
        <v>1591</v>
      </c>
      <c r="D547" s="107" t="s">
        <v>579</v>
      </c>
      <c r="E547" s="107" t="s">
        <v>1606</v>
      </c>
      <c r="F547" s="94">
        <v>1.68</v>
      </c>
      <c r="G547" s="94">
        <v>1.56</v>
      </c>
      <c r="H547" s="95">
        <f>F547/G547-1</f>
        <v>7.6923076923076872E-2</v>
      </c>
      <c r="I547" s="107" t="s">
        <v>142</v>
      </c>
    </row>
    <row r="548" spans="1:9" x14ac:dyDescent="0.2">
      <c r="A548" s="107" t="s">
        <v>996</v>
      </c>
      <c r="B548" s="107" t="s">
        <v>841</v>
      </c>
      <c r="C548" s="107" t="s">
        <v>1591</v>
      </c>
      <c r="D548" s="107" t="s">
        <v>579</v>
      </c>
      <c r="E548" s="107" t="s">
        <v>255</v>
      </c>
      <c r="F548" s="94">
        <v>4.72</v>
      </c>
      <c r="G548" s="94">
        <v>4.6399999999999997</v>
      </c>
      <c r="H548" s="95">
        <f>F548/G548-1</f>
        <v>1.7241379310344751E-2</v>
      </c>
      <c r="I548" s="107" t="s">
        <v>143</v>
      </c>
    </row>
    <row r="549" spans="1:9" x14ac:dyDescent="0.2">
      <c r="A549" s="107" t="s">
        <v>1370</v>
      </c>
      <c r="B549" s="107"/>
      <c r="C549" s="107" t="s">
        <v>1355</v>
      </c>
      <c r="D549" s="107" t="s">
        <v>579</v>
      </c>
      <c r="E549" s="107" t="s">
        <v>1371</v>
      </c>
      <c r="F549" s="94">
        <v>7.25</v>
      </c>
      <c r="G549" s="94">
        <v>6.85</v>
      </c>
      <c r="H549" s="95">
        <v>5.8394160583941757E-2</v>
      </c>
      <c r="I549" s="107" t="s">
        <v>142</v>
      </c>
    </row>
    <row r="550" spans="1:9" x14ac:dyDescent="0.2">
      <c r="A550" s="107" t="s">
        <v>1172</v>
      </c>
      <c r="B550" s="107"/>
      <c r="C550" s="107" t="s">
        <v>1123</v>
      </c>
      <c r="D550" s="107" t="s">
        <v>579</v>
      </c>
      <c r="E550" s="107" t="s">
        <v>1173</v>
      </c>
      <c r="F550" s="94">
        <v>1.84</v>
      </c>
      <c r="G550" s="94">
        <v>1.74</v>
      </c>
      <c r="H550" s="95">
        <v>5.7471264367816133E-2</v>
      </c>
      <c r="I550" s="107" t="s">
        <v>145</v>
      </c>
    </row>
    <row r="551" spans="1:9" x14ac:dyDescent="0.2">
      <c r="A551" s="107" t="s">
        <v>997</v>
      </c>
      <c r="B551" s="107" t="s">
        <v>841</v>
      </c>
      <c r="C551" s="107" t="s">
        <v>1203</v>
      </c>
      <c r="D551" s="107" t="s">
        <v>579</v>
      </c>
      <c r="E551" s="107" t="s">
        <v>190</v>
      </c>
      <c r="F551" s="214">
        <v>1.76</v>
      </c>
      <c r="G551" s="214">
        <v>1.68</v>
      </c>
      <c r="H551" s="95">
        <v>4.7619047619047672E-2</v>
      </c>
      <c r="I551" s="107" t="s">
        <v>143</v>
      </c>
    </row>
    <row r="552" spans="1:9" x14ac:dyDescent="0.2">
      <c r="A552" s="107" t="s">
        <v>1208</v>
      </c>
      <c r="B552" s="107"/>
      <c r="C552" s="107" t="s">
        <v>1203</v>
      </c>
      <c r="D552" s="107" t="s">
        <v>579</v>
      </c>
      <c r="E552" s="107" t="s">
        <v>1209</v>
      </c>
      <c r="F552" s="94">
        <v>1.08</v>
      </c>
      <c r="G552" s="94">
        <v>0.96</v>
      </c>
      <c r="H552" s="95">
        <v>0.12500000000000022</v>
      </c>
      <c r="I552" s="107" t="s">
        <v>198</v>
      </c>
    </row>
    <row r="553" spans="1:9" x14ac:dyDescent="0.2">
      <c r="A553" s="107" t="s">
        <v>998</v>
      </c>
      <c r="B553" s="107" t="s">
        <v>841</v>
      </c>
      <c r="C553" s="107" t="s">
        <v>1355</v>
      </c>
      <c r="D553" s="107" t="s">
        <v>579</v>
      </c>
      <c r="E553" s="107" t="s">
        <v>491</v>
      </c>
      <c r="F553" s="94">
        <v>1.88</v>
      </c>
      <c r="G553" s="94">
        <v>1.8</v>
      </c>
      <c r="H553" s="95">
        <v>4.4444444444444287E-2</v>
      </c>
      <c r="I553" s="107" t="s">
        <v>143</v>
      </c>
    </row>
    <row r="554" spans="1:9" x14ac:dyDescent="0.2">
      <c r="A554" s="107" t="s">
        <v>1156</v>
      </c>
      <c r="B554" s="107"/>
      <c r="C554" s="107" t="s">
        <v>1123</v>
      </c>
      <c r="D554" s="107" t="s">
        <v>579</v>
      </c>
      <c r="E554" s="107" t="s">
        <v>1157</v>
      </c>
      <c r="F554" s="214">
        <v>1.08</v>
      </c>
      <c r="G554" s="214">
        <v>1</v>
      </c>
      <c r="H554" s="95">
        <v>8.0000000000000071E-2</v>
      </c>
      <c r="I554" s="107" t="s">
        <v>866</v>
      </c>
    </row>
    <row r="555" spans="1:9" x14ac:dyDescent="0.2">
      <c r="A555" s="107" t="s">
        <v>956</v>
      </c>
      <c r="B555" s="107" t="s">
        <v>841</v>
      </c>
      <c r="C555" s="107" t="s">
        <v>1123</v>
      </c>
      <c r="D555" s="107" t="s">
        <v>579</v>
      </c>
      <c r="E555" s="107" t="s">
        <v>191</v>
      </c>
      <c r="F555" s="94">
        <v>3.16</v>
      </c>
      <c r="G555" s="94">
        <v>3.1</v>
      </c>
      <c r="H555" s="95">
        <v>1.9354838709677358E-2</v>
      </c>
      <c r="I555" s="107" t="s">
        <v>145</v>
      </c>
    </row>
    <row r="556" spans="1:9" x14ac:dyDescent="0.2">
      <c r="A556" s="131" t="s">
        <v>1424</v>
      </c>
      <c r="B556" s="107"/>
      <c r="C556" s="107" t="s">
        <v>1422</v>
      </c>
      <c r="D556" s="107" t="s">
        <v>579</v>
      </c>
      <c r="E556" s="107" t="s">
        <v>1425</v>
      </c>
      <c r="F556" s="94">
        <v>3.2</v>
      </c>
      <c r="G556" s="94">
        <v>3.04</v>
      </c>
      <c r="H556" s="95">
        <v>5.2631578947368363E-2</v>
      </c>
      <c r="I556" s="107" t="s">
        <v>143</v>
      </c>
    </row>
    <row r="557" spans="1:9" x14ac:dyDescent="0.2">
      <c r="A557" s="107" t="s">
        <v>1293</v>
      </c>
      <c r="B557" s="107"/>
      <c r="C557" s="107" t="s">
        <v>1203</v>
      </c>
      <c r="D557" s="107" t="s">
        <v>154</v>
      </c>
      <c r="E557" s="107" t="s">
        <v>1237</v>
      </c>
      <c r="F557" s="92">
        <v>0.56000000000000005</v>
      </c>
      <c r="G557" s="92">
        <v>0</v>
      </c>
      <c r="H557" s="95"/>
      <c r="I557" s="107" t="s">
        <v>145</v>
      </c>
    </row>
    <row r="558" spans="1:9" x14ac:dyDescent="0.2">
      <c r="A558" s="107" t="s">
        <v>1210</v>
      </c>
      <c r="B558" s="107"/>
      <c r="C558" s="107" t="s">
        <v>1203</v>
      </c>
      <c r="D558" s="107" t="s">
        <v>579</v>
      </c>
      <c r="E558" s="107" t="s">
        <v>1211</v>
      </c>
      <c r="F558" s="94">
        <v>1.08</v>
      </c>
      <c r="G558" s="94">
        <v>0.96</v>
      </c>
      <c r="H558" s="95">
        <v>0.12500000000000022</v>
      </c>
      <c r="I558" s="107" t="s">
        <v>198</v>
      </c>
    </row>
    <row r="559" spans="1:9" x14ac:dyDescent="0.2">
      <c r="A559" s="107" t="s">
        <v>1432</v>
      </c>
      <c r="B559" s="107"/>
      <c r="C559" s="107" t="s">
        <v>1422</v>
      </c>
      <c r="D559" s="107" t="s">
        <v>579</v>
      </c>
      <c r="E559" s="107" t="s">
        <v>1433</v>
      </c>
      <c r="F559" s="92">
        <v>3.6</v>
      </c>
      <c r="G559" s="92">
        <v>3.16</v>
      </c>
      <c r="H559" s="95">
        <v>0.139240506329114</v>
      </c>
      <c r="I559" s="107" t="s">
        <v>143</v>
      </c>
    </row>
    <row r="560" spans="1:9" x14ac:dyDescent="0.2">
      <c r="A560" s="107" t="s">
        <v>1299</v>
      </c>
      <c r="B560" s="107"/>
      <c r="C560" s="107" t="s">
        <v>1203</v>
      </c>
      <c r="D560" s="107" t="s">
        <v>579</v>
      </c>
      <c r="E560" s="107" t="s">
        <v>1300</v>
      </c>
      <c r="F560" s="92">
        <v>2.2400000000000002</v>
      </c>
      <c r="G560" s="92">
        <v>0.5</v>
      </c>
      <c r="H560" s="95">
        <v>3.4800000000000004</v>
      </c>
      <c r="I560" s="107" t="s">
        <v>197</v>
      </c>
    </row>
    <row r="561" spans="1:9" x14ac:dyDescent="0.2">
      <c r="A561" s="107" t="s">
        <v>1299</v>
      </c>
      <c r="B561" s="107"/>
      <c r="C561" s="107" t="s">
        <v>1355</v>
      </c>
      <c r="D561" s="107" t="s">
        <v>159</v>
      </c>
      <c r="E561" s="107" t="s">
        <v>1300</v>
      </c>
      <c r="F561" s="92">
        <v>0.6</v>
      </c>
      <c r="G561" s="92">
        <v>2.2400000000000002</v>
      </c>
      <c r="H561" s="95">
        <v>-0.73214285714285721</v>
      </c>
      <c r="I561" s="107" t="s">
        <v>197</v>
      </c>
    </row>
    <row r="562" spans="1:9" x14ac:dyDescent="0.2">
      <c r="A562" s="107" t="s">
        <v>1299</v>
      </c>
      <c r="B562" s="107"/>
      <c r="C562" s="107" t="s">
        <v>1558</v>
      </c>
      <c r="D562" s="107" t="s">
        <v>579</v>
      </c>
      <c r="E562" s="107" t="s">
        <v>1300</v>
      </c>
      <c r="F562" s="94">
        <v>2.4</v>
      </c>
      <c r="G562" s="94">
        <v>0.6</v>
      </c>
      <c r="H562" s="95">
        <f>F562/G562-1</f>
        <v>3</v>
      </c>
      <c r="I562" s="107" t="s">
        <v>197</v>
      </c>
    </row>
    <row r="563" spans="1:9" x14ac:dyDescent="0.2">
      <c r="A563" t="s">
        <v>1275</v>
      </c>
      <c r="B563"/>
      <c r="C563" t="s">
        <v>1203</v>
      </c>
      <c r="D563" t="s">
        <v>579</v>
      </c>
      <c r="E563" t="s">
        <v>1276</v>
      </c>
      <c r="F563" s="92">
        <v>0.4</v>
      </c>
      <c r="G563" s="92">
        <v>0.37</v>
      </c>
      <c r="H563" s="95">
        <v>8.1081081081081141E-2</v>
      </c>
      <c r="I563" t="s">
        <v>140</v>
      </c>
    </row>
    <row r="564" spans="1:9" x14ac:dyDescent="0.2">
      <c r="A564" s="107" t="s">
        <v>1593</v>
      </c>
      <c r="B564" s="107"/>
      <c r="C564" s="107" t="s">
        <v>1591</v>
      </c>
      <c r="D564" s="107" t="s">
        <v>579</v>
      </c>
      <c r="E564" s="107" t="s">
        <v>1594</v>
      </c>
      <c r="F564" s="94">
        <v>6.28</v>
      </c>
      <c r="G564" s="94">
        <v>5.8</v>
      </c>
      <c r="H564" s="95">
        <f>F564/G564-1</f>
        <v>8.2758620689655338E-2</v>
      </c>
      <c r="I564" s="107" t="s">
        <v>140</v>
      </c>
    </row>
    <row r="565" spans="1:9" x14ac:dyDescent="0.2">
      <c r="A565" s="131" t="s">
        <v>1301</v>
      </c>
      <c r="B565" s="107"/>
      <c r="C565" s="107" t="s">
        <v>1203</v>
      </c>
      <c r="D565" s="107" t="s">
        <v>579</v>
      </c>
      <c r="E565" s="107" t="s">
        <v>1302</v>
      </c>
      <c r="F565" s="92">
        <v>1</v>
      </c>
      <c r="G565" s="92">
        <v>0.84</v>
      </c>
      <c r="H565" s="95">
        <v>0.19047619047619047</v>
      </c>
      <c r="I565" s="107" t="s">
        <v>141</v>
      </c>
    </row>
    <row r="566" spans="1:9" x14ac:dyDescent="0.2">
      <c r="A566" s="107" t="s">
        <v>1389</v>
      </c>
      <c r="B566" s="107"/>
      <c r="C566" s="107" t="s">
        <v>1355</v>
      </c>
      <c r="D566" s="107" t="s">
        <v>579</v>
      </c>
      <c r="E566" s="107" t="s">
        <v>1390</v>
      </c>
      <c r="F566" s="214">
        <v>4.4000000000000004</v>
      </c>
      <c r="G566" s="214">
        <v>4.18</v>
      </c>
      <c r="H566" s="95">
        <v>5.2631578947368585E-2</v>
      </c>
      <c r="I566" s="107" t="s">
        <v>146</v>
      </c>
    </row>
    <row r="567" spans="1:9" x14ac:dyDescent="0.2">
      <c r="A567" s="107" t="s">
        <v>1389</v>
      </c>
      <c r="B567" s="107"/>
      <c r="C567" s="107" t="s">
        <v>1558</v>
      </c>
      <c r="D567" s="107" t="s">
        <v>579</v>
      </c>
      <c r="E567" s="107" t="s">
        <v>1390</v>
      </c>
      <c r="F567" s="94">
        <v>4.51</v>
      </c>
      <c r="G567" s="94">
        <v>4.4000000000000004</v>
      </c>
      <c r="H567" s="95">
        <f>F567/G567-1</f>
        <v>2.4999999999999911E-2</v>
      </c>
      <c r="I567" s="107" t="s">
        <v>146</v>
      </c>
    </row>
    <row r="568" spans="1:9" x14ac:dyDescent="0.2">
      <c r="A568" s="131" t="s">
        <v>1528</v>
      </c>
      <c r="B568" s="107"/>
      <c r="C568" s="107" t="s">
        <v>1497</v>
      </c>
      <c r="D568" s="107" t="s">
        <v>579</v>
      </c>
      <c r="E568" s="107" t="s">
        <v>1529</v>
      </c>
      <c r="F568" s="94">
        <v>4.5199999999999996</v>
      </c>
      <c r="G568" s="94">
        <v>4.2</v>
      </c>
      <c r="H568" s="95">
        <v>7.6190476190476142E-2</v>
      </c>
      <c r="I568" s="107" t="s">
        <v>140</v>
      </c>
    </row>
    <row r="569" spans="1:9" x14ac:dyDescent="0.2">
      <c r="A569" s="107" t="s">
        <v>1357</v>
      </c>
      <c r="B569" s="107"/>
      <c r="C569" s="107" t="s">
        <v>1355</v>
      </c>
      <c r="D569" s="107" t="s">
        <v>579</v>
      </c>
      <c r="E569" s="107" t="s">
        <v>1358</v>
      </c>
      <c r="F569" s="94">
        <v>0.5</v>
      </c>
      <c r="G569" s="94">
        <v>0.44</v>
      </c>
      <c r="H569" s="95">
        <v>0.13636363636363646</v>
      </c>
      <c r="I569" s="107" t="s">
        <v>141</v>
      </c>
    </row>
    <row r="570" spans="1:9" x14ac:dyDescent="0.2">
      <c r="A570" s="107" t="s">
        <v>1303</v>
      </c>
      <c r="B570" s="107"/>
      <c r="C570" s="107" t="s">
        <v>1203</v>
      </c>
      <c r="D570" s="107" t="s">
        <v>579</v>
      </c>
      <c r="E570" s="107" t="s">
        <v>1304</v>
      </c>
      <c r="F570" s="94">
        <v>2.67</v>
      </c>
      <c r="G570" s="94">
        <v>1.97</v>
      </c>
      <c r="H570" s="95">
        <v>0.35532994923857864</v>
      </c>
      <c r="I570" s="107" t="s">
        <v>197</v>
      </c>
    </row>
    <row r="571" spans="1:9" x14ac:dyDescent="0.2">
      <c r="A571" s="107" t="s">
        <v>1303</v>
      </c>
      <c r="B571" s="107"/>
      <c r="C571" s="107" t="s">
        <v>1355</v>
      </c>
      <c r="D571" s="107" t="s">
        <v>579</v>
      </c>
      <c r="E571" s="107" t="s">
        <v>1304</v>
      </c>
      <c r="F571" s="92">
        <v>4</v>
      </c>
      <c r="G571" s="92">
        <v>2.67</v>
      </c>
      <c r="H571" s="95">
        <v>0.49812734082397014</v>
      </c>
      <c r="I571" s="107" t="s">
        <v>197</v>
      </c>
    </row>
    <row r="572" spans="1:9" x14ac:dyDescent="0.2">
      <c r="A572" s="107" t="s">
        <v>1303</v>
      </c>
      <c r="B572" s="107"/>
      <c r="C572" s="107" t="s">
        <v>1497</v>
      </c>
      <c r="D572" s="107" t="s">
        <v>159</v>
      </c>
      <c r="E572" s="107" t="s">
        <v>1304</v>
      </c>
      <c r="F572" s="94">
        <v>3.6</v>
      </c>
      <c r="G572" s="94">
        <v>4</v>
      </c>
      <c r="H572" s="95">
        <v>-9.9999999999999978E-2</v>
      </c>
      <c r="I572" s="107" t="s">
        <v>197</v>
      </c>
    </row>
    <row r="573" spans="1:9" x14ac:dyDescent="0.2">
      <c r="A573" s="107" t="s">
        <v>1305</v>
      </c>
      <c r="B573" s="107"/>
      <c r="C573" s="107" t="s">
        <v>1203</v>
      </c>
      <c r="D573" s="107" t="s">
        <v>579</v>
      </c>
      <c r="E573" s="107" t="s">
        <v>1306</v>
      </c>
      <c r="F573" s="214">
        <v>2.4</v>
      </c>
      <c r="G573" s="214">
        <v>2</v>
      </c>
      <c r="H573" s="95">
        <v>0.19999999999999996</v>
      </c>
      <c r="I573" s="107" t="s">
        <v>197</v>
      </c>
    </row>
    <row r="574" spans="1:9" x14ac:dyDescent="0.2">
      <c r="A574" s="107" t="s">
        <v>1305</v>
      </c>
      <c r="B574" s="107"/>
      <c r="C574" s="107" t="s">
        <v>1497</v>
      </c>
      <c r="D574" s="107" t="s">
        <v>579</v>
      </c>
      <c r="E574" s="107" t="s">
        <v>1306</v>
      </c>
      <c r="F574" s="94">
        <v>2.8</v>
      </c>
      <c r="G574" s="94">
        <v>2.4</v>
      </c>
      <c r="H574" s="95">
        <v>0.16666666666666674</v>
      </c>
      <c r="I574" s="107" t="s">
        <v>197</v>
      </c>
    </row>
    <row r="575" spans="1:9" x14ac:dyDescent="0.2">
      <c r="A575" s="107" t="s">
        <v>1305</v>
      </c>
      <c r="B575" s="107"/>
      <c r="C575" s="107" t="s">
        <v>1558</v>
      </c>
      <c r="D575" s="107" t="s">
        <v>579</v>
      </c>
      <c r="E575" s="107" t="s">
        <v>1306</v>
      </c>
      <c r="F575" s="94">
        <v>4.5999999999999996</v>
      </c>
      <c r="G575" s="94">
        <v>2.8</v>
      </c>
      <c r="H575" s="95">
        <f>F575/G575-1</f>
        <v>0.64285714285714279</v>
      </c>
      <c r="I575" s="107" t="s">
        <v>197</v>
      </c>
    </row>
    <row r="576" spans="1:9" x14ac:dyDescent="0.2">
      <c r="A576" s="107" t="s">
        <v>1372</v>
      </c>
      <c r="B576" s="107"/>
      <c r="C576" s="107" t="s">
        <v>1355</v>
      </c>
      <c r="D576" s="107" t="s">
        <v>579</v>
      </c>
      <c r="E576" s="107" t="s">
        <v>1373</v>
      </c>
      <c r="F576" s="94">
        <v>4.88</v>
      </c>
      <c r="G576" s="94">
        <v>4.6399999999999997</v>
      </c>
      <c r="H576" s="95">
        <v>5.1724137931034475E-2</v>
      </c>
      <c r="I576" s="107" t="s">
        <v>795</v>
      </c>
    </row>
    <row r="577" spans="1:9" x14ac:dyDescent="0.2">
      <c r="A577" s="107" t="s">
        <v>1463</v>
      </c>
      <c r="B577" s="107"/>
      <c r="C577" s="107" t="s">
        <v>1422</v>
      </c>
      <c r="D577" s="107" t="s">
        <v>579</v>
      </c>
      <c r="E577" s="107" t="s">
        <v>1464</v>
      </c>
      <c r="F577" s="94">
        <v>2.4</v>
      </c>
      <c r="G577" s="94">
        <v>2</v>
      </c>
      <c r="H577" s="95">
        <v>0.19999999999999996</v>
      </c>
      <c r="I577" s="107" t="s">
        <v>142</v>
      </c>
    </row>
    <row r="578" spans="1:9" x14ac:dyDescent="0.2">
      <c r="A578" s="107" t="s">
        <v>1385</v>
      </c>
      <c r="B578" s="107"/>
      <c r="C578" s="107" t="s">
        <v>1355</v>
      </c>
      <c r="D578" s="107" t="s">
        <v>579</v>
      </c>
      <c r="E578" s="107" t="s">
        <v>1386</v>
      </c>
      <c r="F578" s="94">
        <v>2.2000000000000002</v>
      </c>
      <c r="G578" s="94">
        <v>1.68</v>
      </c>
      <c r="H578" s="95">
        <v>0.30952380952380976</v>
      </c>
      <c r="I578" s="107" t="s">
        <v>146</v>
      </c>
    </row>
    <row r="579" spans="1:9" x14ac:dyDescent="0.2">
      <c r="A579" s="107" t="s">
        <v>1180</v>
      </c>
      <c r="B579" s="107"/>
      <c r="C579" s="107" t="s">
        <v>1123</v>
      </c>
      <c r="D579" s="107" t="s">
        <v>579</v>
      </c>
      <c r="E579" s="107" t="s">
        <v>1181</v>
      </c>
      <c r="F579" s="94">
        <v>2.67</v>
      </c>
      <c r="G579" s="94">
        <v>2.52</v>
      </c>
      <c r="H579" s="95">
        <v>5.9523809523809534E-2</v>
      </c>
      <c r="I579" s="107" t="s">
        <v>145</v>
      </c>
    </row>
    <row r="580" spans="1:9" x14ac:dyDescent="0.2">
      <c r="A580" s="107" t="s">
        <v>1359</v>
      </c>
      <c r="B580" s="107"/>
      <c r="C580" s="107" t="s">
        <v>1355</v>
      </c>
      <c r="D580" s="107" t="s">
        <v>579</v>
      </c>
      <c r="E580" s="107" t="s">
        <v>1360</v>
      </c>
      <c r="F580" s="94">
        <v>4.4000000000000004</v>
      </c>
      <c r="G580" s="94">
        <v>3.76</v>
      </c>
      <c r="H580" s="95">
        <v>0.17021276595744705</v>
      </c>
      <c r="I580" s="107" t="s">
        <v>146</v>
      </c>
    </row>
    <row r="581" spans="1:9" x14ac:dyDescent="0.2">
      <c r="A581" s="107" t="s">
        <v>1595</v>
      </c>
      <c r="B581" s="107"/>
      <c r="C581" s="107" t="s">
        <v>1591</v>
      </c>
      <c r="D581" s="107" t="s">
        <v>579</v>
      </c>
      <c r="E581" s="107" t="s">
        <v>1596</v>
      </c>
      <c r="F581" s="94">
        <v>4.0199999999999996</v>
      </c>
      <c r="G581" s="94">
        <v>3.94</v>
      </c>
      <c r="H581" s="95">
        <f>F581/G581-1</f>
        <v>2.0304568527918621E-2</v>
      </c>
      <c r="I581" s="107" t="s">
        <v>145</v>
      </c>
    </row>
    <row r="582" spans="1:9" x14ac:dyDescent="0.2">
      <c r="A582" s="107" t="s">
        <v>1246</v>
      </c>
      <c r="B582" s="107"/>
      <c r="C582" s="107" t="s">
        <v>1203</v>
      </c>
      <c r="D582" s="107" t="s">
        <v>579</v>
      </c>
      <c r="E582" s="107" t="s">
        <v>1247</v>
      </c>
      <c r="F582" s="94">
        <v>1.32</v>
      </c>
      <c r="G582" s="94">
        <v>1.2</v>
      </c>
      <c r="H582" s="95">
        <v>0.10000000000000009</v>
      </c>
      <c r="I582" s="107" t="s">
        <v>147</v>
      </c>
    </row>
    <row r="583" spans="1:9" x14ac:dyDescent="0.2">
      <c r="A583" s="107" t="s">
        <v>1307</v>
      </c>
      <c r="B583" s="107"/>
      <c r="C583" s="107" t="s">
        <v>1203</v>
      </c>
      <c r="D583" s="107" t="s">
        <v>579</v>
      </c>
      <c r="E583" s="107" t="s">
        <v>1308</v>
      </c>
      <c r="F583" s="94">
        <v>3.24</v>
      </c>
      <c r="G583" s="94">
        <v>3.04</v>
      </c>
      <c r="H583" s="95">
        <v>6.578947368421062E-2</v>
      </c>
      <c r="I583" s="107" t="s">
        <v>140</v>
      </c>
    </row>
    <row r="584" spans="1:9" x14ac:dyDescent="0.2">
      <c r="A584" s="107" t="s">
        <v>1309</v>
      </c>
      <c r="B584" s="107"/>
      <c r="C584" s="107" t="s">
        <v>1203</v>
      </c>
      <c r="D584" s="107" t="s">
        <v>579</v>
      </c>
      <c r="E584" s="107" t="s">
        <v>1310</v>
      </c>
      <c r="F584" s="94">
        <v>0.88</v>
      </c>
      <c r="G584" s="94">
        <v>0.72</v>
      </c>
      <c r="H584" s="95">
        <v>0.22222222222222232</v>
      </c>
      <c r="I584" s="107" t="s">
        <v>146</v>
      </c>
    </row>
    <row r="585" spans="1:9" x14ac:dyDescent="0.2">
      <c r="A585" s="107" t="s">
        <v>1508</v>
      </c>
      <c r="B585" s="107"/>
      <c r="C585" s="107" t="s">
        <v>1497</v>
      </c>
      <c r="D585" s="107" t="s">
        <v>579</v>
      </c>
      <c r="E585" s="107" t="s">
        <v>1509</v>
      </c>
      <c r="F585" s="92">
        <v>0.76</v>
      </c>
      <c r="G585" s="92">
        <v>0.68</v>
      </c>
      <c r="H585" s="95">
        <v>0.11764705882352944</v>
      </c>
      <c r="I585" s="107" t="s">
        <v>866</v>
      </c>
    </row>
    <row r="586" spans="1:9" x14ac:dyDescent="0.2">
      <c r="A586" s="107" t="s">
        <v>1277</v>
      </c>
      <c r="B586" s="107"/>
      <c r="C586" s="107" t="s">
        <v>1203</v>
      </c>
      <c r="D586" s="107" t="s">
        <v>579</v>
      </c>
      <c r="E586" s="107" t="s">
        <v>1278</v>
      </c>
      <c r="F586" s="94">
        <v>12.4</v>
      </c>
      <c r="G586" s="94">
        <v>11.48</v>
      </c>
      <c r="H586" s="95">
        <v>8.0139372822299659E-2</v>
      </c>
      <c r="I586" s="107" t="s">
        <v>795</v>
      </c>
    </row>
    <row r="587" spans="1:9" x14ac:dyDescent="0.2">
      <c r="A587" s="107" t="s">
        <v>1391</v>
      </c>
      <c r="B587" s="107"/>
      <c r="C587" s="107" t="s">
        <v>1355</v>
      </c>
      <c r="D587" s="107" t="s">
        <v>579</v>
      </c>
      <c r="E587" s="107" t="s">
        <v>1392</v>
      </c>
      <c r="F587" s="94">
        <v>2.5</v>
      </c>
      <c r="G587" s="94">
        <v>2.41</v>
      </c>
      <c r="H587" s="95">
        <v>3.734439834024883E-2</v>
      </c>
      <c r="I587" s="107" t="s">
        <v>795</v>
      </c>
    </row>
    <row r="588" spans="1:9" x14ac:dyDescent="0.2">
      <c r="A588" s="107" t="s">
        <v>959</v>
      </c>
      <c r="B588" s="107" t="s">
        <v>841</v>
      </c>
      <c r="C588" s="107" t="s">
        <v>1203</v>
      </c>
      <c r="D588" s="107" t="s">
        <v>579</v>
      </c>
      <c r="E588" s="107" t="s">
        <v>671</v>
      </c>
      <c r="F588" s="92">
        <v>8.8000000000000007</v>
      </c>
      <c r="G588" s="92">
        <v>8.36</v>
      </c>
      <c r="H588" s="95">
        <v>5.2631578947368585E-2</v>
      </c>
      <c r="I588" s="107" t="s">
        <v>795</v>
      </c>
    </row>
    <row r="589" spans="1:9" x14ac:dyDescent="0.2">
      <c r="A589" s="107" t="s">
        <v>1518</v>
      </c>
      <c r="B589" s="107"/>
      <c r="C589" s="107" t="s">
        <v>1497</v>
      </c>
      <c r="D589" s="107" t="s">
        <v>579</v>
      </c>
      <c r="E589" s="107" t="s">
        <v>1519</v>
      </c>
      <c r="F589" s="94">
        <v>6.6</v>
      </c>
      <c r="G589" s="94">
        <v>6.2</v>
      </c>
      <c r="H589" s="95">
        <v>6.4516129032258007E-2</v>
      </c>
      <c r="I589" s="107" t="s">
        <v>142</v>
      </c>
    </row>
    <row r="590" spans="1:9" x14ac:dyDescent="0.2">
      <c r="A590" s="107" t="s">
        <v>1031</v>
      </c>
      <c r="B590" s="107"/>
      <c r="C590" s="107" t="s">
        <v>1203</v>
      </c>
      <c r="D590" s="107" t="s">
        <v>579</v>
      </c>
      <c r="E590" s="107" t="s">
        <v>970</v>
      </c>
      <c r="F590" s="92">
        <v>2.5499999999999998</v>
      </c>
      <c r="G590" s="92">
        <v>2.41</v>
      </c>
      <c r="H590" s="95">
        <v>5.8091286307053736E-2</v>
      </c>
      <c r="I590" s="107" t="s">
        <v>145</v>
      </c>
    </row>
    <row r="591" spans="1:9" x14ac:dyDescent="0.2">
      <c r="A591" s="107" t="s">
        <v>1266</v>
      </c>
      <c r="B591" s="107"/>
      <c r="C591" s="107" t="s">
        <v>1203</v>
      </c>
      <c r="D591" s="107" t="s">
        <v>159</v>
      </c>
      <c r="E591" s="107" t="s">
        <v>1267</v>
      </c>
      <c r="F591" s="214">
        <v>1.35</v>
      </c>
      <c r="G591" s="214">
        <v>1.53</v>
      </c>
      <c r="H591" s="95">
        <v>-0.11764705882352933</v>
      </c>
      <c r="I591" s="107" t="s">
        <v>145</v>
      </c>
    </row>
    <row r="592" spans="1:9" x14ac:dyDescent="0.2">
      <c r="A592" s="107" t="s">
        <v>1502</v>
      </c>
      <c r="B592" s="107" t="s">
        <v>841</v>
      </c>
      <c r="C592" s="107" t="s">
        <v>1497</v>
      </c>
      <c r="D592" s="107" t="s">
        <v>579</v>
      </c>
      <c r="E592" s="107" t="s">
        <v>674</v>
      </c>
      <c r="F592" s="94">
        <v>1.34</v>
      </c>
      <c r="G592" s="94">
        <v>1.1599999999999999</v>
      </c>
      <c r="H592" s="95">
        <v>0.15517241379310365</v>
      </c>
      <c r="I592" s="107" t="s">
        <v>140</v>
      </c>
    </row>
    <row r="593" spans="1:9" x14ac:dyDescent="0.2">
      <c r="A593" s="107" t="s">
        <v>1279</v>
      </c>
      <c r="B593" s="107"/>
      <c r="C593" s="107" t="s">
        <v>1203</v>
      </c>
      <c r="D593" s="107" t="s">
        <v>579</v>
      </c>
      <c r="E593" s="107" t="s">
        <v>1280</v>
      </c>
      <c r="F593" s="94">
        <v>6</v>
      </c>
      <c r="G593" s="94">
        <v>5</v>
      </c>
      <c r="H593" s="95">
        <v>0.19999999999999996</v>
      </c>
      <c r="I593" s="107" t="s">
        <v>795</v>
      </c>
    </row>
    <row r="594" spans="1:9" x14ac:dyDescent="0.2">
      <c r="A594" s="107" t="s">
        <v>1465</v>
      </c>
      <c r="B594" s="107"/>
      <c r="C594" s="107" t="s">
        <v>1422</v>
      </c>
      <c r="D594" s="107" t="s">
        <v>579</v>
      </c>
      <c r="E594" s="107" t="s">
        <v>971</v>
      </c>
      <c r="F594" s="94">
        <v>3.56</v>
      </c>
      <c r="G594" s="94">
        <v>3.28</v>
      </c>
      <c r="H594" s="95">
        <v>8.5365853658536661E-2</v>
      </c>
      <c r="I594" s="107" t="s">
        <v>142</v>
      </c>
    </row>
    <row r="595" spans="1:9" x14ac:dyDescent="0.2">
      <c r="A595" s="107" t="s">
        <v>1131</v>
      </c>
      <c r="B595" s="107"/>
      <c r="C595" s="107" t="s">
        <v>1123</v>
      </c>
      <c r="D595" s="107" t="s">
        <v>579</v>
      </c>
      <c r="E595" s="107" t="s">
        <v>883</v>
      </c>
      <c r="F595" s="94">
        <v>1.24</v>
      </c>
      <c r="G595" s="94">
        <v>1.1200000000000001</v>
      </c>
      <c r="H595" s="95">
        <v>0.10714285714285698</v>
      </c>
      <c r="I595" s="107" t="s">
        <v>140</v>
      </c>
    </row>
    <row r="596" spans="1:9" x14ac:dyDescent="0.2">
      <c r="A596" s="107" t="s">
        <v>1561</v>
      </c>
      <c r="B596" s="107"/>
      <c r="C596" s="107" t="s">
        <v>1558</v>
      </c>
      <c r="D596" s="107" t="s">
        <v>579</v>
      </c>
      <c r="E596" s="107" t="s">
        <v>1562</v>
      </c>
      <c r="F596" s="94">
        <v>4.5999999999999996</v>
      </c>
      <c r="G596" s="94">
        <v>3</v>
      </c>
      <c r="H596" s="95">
        <f>F596/G596-1</f>
        <v>0.53333333333333321</v>
      </c>
      <c r="I596" s="107" t="s">
        <v>140</v>
      </c>
    </row>
    <row r="597" spans="1:9" x14ac:dyDescent="0.2">
      <c r="A597" s="107" t="s">
        <v>1174</v>
      </c>
      <c r="B597" s="107"/>
      <c r="C597" s="107" t="s">
        <v>1123</v>
      </c>
      <c r="D597" s="107" t="s">
        <v>579</v>
      </c>
      <c r="E597" s="107" t="s">
        <v>1175</v>
      </c>
      <c r="F597" s="94">
        <v>1.88</v>
      </c>
      <c r="G597" s="94">
        <v>1.56</v>
      </c>
      <c r="H597" s="95">
        <v>0.20512820512820507</v>
      </c>
      <c r="I597" s="107" t="s">
        <v>198</v>
      </c>
    </row>
    <row r="598" spans="1:9" x14ac:dyDescent="0.2">
      <c r="A598" s="107" t="s">
        <v>1428</v>
      </c>
      <c r="B598" s="107"/>
      <c r="C598" s="107" t="s">
        <v>1422</v>
      </c>
      <c r="D598" s="107" t="s">
        <v>579</v>
      </c>
      <c r="E598" s="107" t="s">
        <v>1429</v>
      </c>
      <c r="F598" s="94">
        <v>1.08</v>
      </c>
      <c r="G598" s="94">
        <v>0.88</v>
      </c>
      <c r="H598" s="95">
        <v>0.22727272727272729</v>
      </c>
      <c r="I598" s="107" t="s">
        <v>142</v>
      </c>
    </row>
    <row r="599" spans="1:9" x14ac:dyDescent="0.2">
      <c r="A599" s="107" t="s">
        <v>1393</v>
      </c>
      <c r="B599" s="107"/>
      <c r="C599" s="107" t="s">
        <v>1355</v>
      </c>
      <c r="D599" s="107" t="s">
        <v>579</v>
      </c>
      <c r="E599" s="107" t="s">
        <v>1394</v>
      </c>
      <c r="F599" s="94">
        <v>0.6</v>
      </c>
      <c r="G599" s="94">
        <v>0.3</v>
      </c>
      <c r="H599" s="95">
        <v>1</v>
      </c>
      <c r="I599" s="107" t="s">
        <v>147</v>
      </c>
    </row>
    <row r="600" spans="1:9" x14ac:dyDescent="0.2">
      <c r="A600" s="107" t="s">
        <v>1563</v>
      </c>
      <c r="B600" s="107"/>
      <c r="C600" s="107" t="s">
        <v>1558</v>
      </c>
      <c r="D600" s="107" t="s">
        <v>579</v>
      </c>
      <c r="E600" s="107" t="s">
        <v>1564</v>
      </c>
      <c r="F600" s="94">
        <v>2.92</v>
      </c>
      <c r="G600" s="94">
        <v>2.68</v>
      </c>
      <c r="H600" s="95">
        <f>F600/G600-1</f>
        <v>8.9552238805969964E-2</v>
      </c>
      <c r="I600" s="107" t="s">
        <v>146</v>
      </c>
    </row>
    <row r="601" spans="1:9" x14ac:dyDescent="0.2">
      <c r="A601" s="107" t="s">
        <v>1005</v>
      </c>
      <c r="B601" s="107" t="s">
        <v>841</v>
      </c>
      <c r="C601" s="107" t="s">
        <v>1355</v>
      </c>
      <c r="D601" s="107" t="s">
        <v>579</v>
      </c>
      <c r="E601" s="107" t="s">
        <v>678</v>
      </c>
      <c r="F601" s="94">
        <v>5.04</v>
      </c>
      <c r="G601" s="94">
        <v>4.76</v>
      </c>
      <c r="H601" s="95">
        <v>5.8823529411764719E-2</v>
      </c>
      <c r="I601" s="107" t="s">
        <v>140</v>
      </c>
    </row>
    <row r="602" spans="1:9" x14ac:dyDescent="0.2">
      <c r="A602" s="107" t="s">
        <v>1569</v>
      </c>
      <c r="B602" s="107"/>
      <c r="C602" s="107" t="s">
        <v>1558</v>
      </c>
      <c r="D602" s="107" t="s">
        <v>579</v>
      </c>
      <c r="E602" s="107" t="s">
        <v>1570</v>
      </c>
      <c r="F602" s="92">
        <v>2.16</v>
      </c>
      <c r="G602" s="92">
        <v>2.04</v>
      </c>
      <c r="H602" s="93">
        <f>F602/G602-1</f>
        <v>5.8823529411764719E-2</v>
      </c>
      <c r="I602" s="107" t="s">
        <v>143</v>
      </c>
    </row>
    <row r="603" spans="1:9" x14ac:dyDescent="0.2">
      <c r="A603" s="107" t="s">
        <v>1006</v>
      </c>
      <c r="B603" s="107" t="s">
        <v>841</v>
      </c>
      <c r="C603" s="107" t="s">
        <v>1203</v>
      </c>
      <c r="D603" s="107" t="s">
        <v>579</v>
      </c>
      <c r="E603" s="107" t="s">
        <v>489</v>
      </c>
      <c r="F603" s="94">
        <v>3.58</v>
      </c>
      <c r="G603" s="94">
        <v>3.26</v>
      </c>
      <c r="H603" s="95">
        <v>9.8159509202454087E-2</v>
      </c>
      <c r="I603" s="107" t="s">
        <v>146</v>
      </c>
    </row>
    <row r="604" spans="1:9" x14ac:dyDescent="0.2">
      <c r="A604" s="107" t="s">
        <v>1212</v>
      </c>
      <c r="B604" s="107"/>
      <c r="C604" s="107" t="s">
        <v>1203</v>
      </c>
      <c r="D604" s="107" t="s">
        <v>579</v>
      </c>
      <c r="E604" s="107" t="s">
        <v>1213</v>
      </c>
      <c r="F604" s="94">
        <v>2.92</v>
      </c>
      <c r="G604" s="94">
        <v>2.84</v>
      </c>
      <c r="H604" s="95">
        <v>2.8169014084507005E-2</v>
      </c>
      <c r="I604" s="107" t="s">
        <v>141</v>
      </c>
    </row>
    <row r="605" spans="1:9" x14ac:dyDescent="0.2">
      <c r="A605" s="107" t="s">
        <v>1374</v>
      </c>
      <c r="B605" s="107"/>
      <c r="C605" s="107" t="s">
        <v>1355</v>
      </c>
      <c r="D605" s="107" t="s">
        <v>579</v>
      </c>
      <c r="E605" s="107" t="s">
        <v>1375</v>
      </c>
      <c r="F605" s="94">
        <v>0.83</v>
      </c>
      <c r="G605" s="94">
        <v>0.79</v>
      </c>
      <c r="H605" s="95">
        <v>5.0632911392404889E-2</v>
      </c>
      <c r="I605" s="107" t="s">
        <v>142</v>
      </c>
    </row>
    <row r="606" spans="1:9" x14ac:dyDescent="0.2">
      <c r="A606" s="107" t="s">
        <v>1607</v>
      </c>
      <c r="B606" s="107"/>
      <c r="C606" s="107" t="s">
        <v>1591</v>
      </c>
      <c r="D606" s="107" t="s">
        <v>579</v>
      </c>
      <c r="E606" s="107" t="s">
        <v>1608</v>
      </c>
      <c r="F606" s="94">
        <v>10</v>
      </c>
      <c r="G606" s="94">
        <v>8</v>
      </c>
      <c r="H606" s="95">
        <f>F606/G606-1</f>
        <v>0.25</v>
      </c>
      <c r="I606" s="107" t="s">
        <v>142</v>
      </c>
    </row>
    <row r="607" spans="1:9" x14ac:dyDescent="0.2">
      <c r="A607" s="107" t="s">
        <v>1140</v>
      </c>
      <c r="B607" s="107"/>
      <c r="C607" s="107" t="s">
        <v>1123</v>
      </c>
      <c r="D607" s="107" t="s">
        <v>579</v>
      </c>
      <c r="E607" s="107" t="s">
        <v>1141</v>
      </c>
      <c r="F607" s="94">
        <v>0.48</v>
      </c>
      <c r="G607" s="94">
        <v>0.18</v>
      </c>
      <c r="H607" s="95">
        <v>1.6666666666666665</v>
      </c>
      <c r="I607" s="107" t="s">
        <v>197</v>
      </c>
    </row>
    <row r="608" spans="1:9" x14ac:dyDescent="0.2">
      <c r="A608" s="107" t="s">
        <v>1248</v>
      </c>
      <c r="B608" s="107"/>
      <c r="C608" s="107" t="s">
        <v>1203</v>
      </c>
      <c r="D608" s="107" t="s">
        <v>579</v>
      </c>
      <c r="E608" s="107" t="s">
        <v>1249</v>
      </c>
      <c r="F608" s="94">
        <v>2.8</v>
      </c>
      <c r="G608" s="94">
        <v>2.72</v>
      </c>
      <c r="H608" s="95">
        <v>2.9411764705882248E-2</v>
      </c>
      <c r="I608" s="107" t="s">
        <v>146</v>
      </c>
    </row>
    <row r="609" spans="1:9" x14ac:dyDescent="0.2">
      <c r="A609" s="107" t="s">
        <v>1158</v>
      </c>
      <c r="B609" s="107"/>
      <c r="C609" s="107" t="s">
        <v>1123</v>
      </c>
      <c r="D609" s="107" t="s">
        <v>579</v>
      </c>
      <c r="E609" s="107" t="s">
        <v>1159</v>
      </c>
      <c r="F609" s="94">
        <v>2.2400000000000002</v>
      </c>
      <c r="G609" s="94">
        <v>1.92</v>
      </c>
      <c r="H609" s="95">
        <v>0.16666666666666674</v>
      </c>
      <c r="I609" s="107" t="s">
        <v>141</v>
      </c>
    </row>
    <row r="610" spans="1:9" x14ac:dyDescent="0.2">
      <c r="A610" s="107" t="s">
        <v>1361</v>
      </c>
      <c r="B610" s="107"/>
      <c r="C610" s="107" t="s">
        <v>1355</v>
      </c>
      <c r="D610" s="107" t="s">
        <v>579</v>
      </c>
      <c r="E610" s="107" t="s">
        <v>1362</v>
      </c>
      <c r="F610" s="92">
        <v>1.5</v>
      </c>
      <c r="G610" s="92">
        <v>1</v>
      </c>
      <c r="H610" s="95">
        <v>0.5</v>
      </c>
      <c r="I610" s="107" t="s">
        <v>197</v>
      </c>
    </row>
    <row r="611" spans="1:9" x14ac:dyDescent="0.2">
      <c r="A611" t="s">
        <v>1496</v>
      </c>
      <c r="B611"/>
      <c r="C611" t="s">
        <v>1497</v>
      </c>
      <c r="D611" t="s">
        <v>154</v>
      </c>
      <c r="E611" t="s">
        <v>1498</v>
      </c>
      <c r="F611" s="92">
        <v>0.6</v>
      </c>
      <c r="G611" s="92">
        <v>0</v>
      </c>
      <c r="H611" s="95"/>
      <c r="I611" t="s">
        <v>146</v>
      </c>
    </row>
    <row r="612" spans="1:9" x14ac:dyDescent="0.2">
      <c r="A612" s="107" t="s">
        <v>1311</v>
      </c>
      <c r="B612" s="107"/>
      <c r="C612" s="107" t="s">
        <v>1203</v>
      </c>
      <c r="D612" s="107" t="s">
        <v>579</v>
      </c>
      <c r="E612" s="107" t="s">
        <v>1312</v>
      </c>
      <c r="F612" s="94">
        <v>7.6</v>
      </c>
      <c r="G612" s="94">
        <v>6.6</v>
      </c>
      <c r="H612" s="95">
        <v>0.1515151515151516</v>
      </c>
      <c r="I612" s="107" t="s">
        <v>146</v>
      </c>
    </row>
    <row r="613" spans="1:9" x14ac:dyDescent="0.2">
      <c r="A613" s="107" t="s">
        <v>1294</v>
      </c>
      <c r="B613" s="107"/>
      <c r="C613" s="107" t="s">
        <v>1203</v>
      </c>
      <c r="D613" s="107" t="s">
        <v>154</v>
      </c>
      <c r="E613" s="107" t="s">
        <v>1295</v>
      </c>
      <c r="F613" s="92">
        <v>0.12</v>
      </c>
      <c r="G613" s="92">
        <v>0</v>
      </c>
      <c r="H613" s="95"/>
      <c r="I613" s="107" t="s">
        <v>795</v>
      </c>
    </row>
    <row r="614" spans="1:9" x14ac:dyDescent="0.2">
      <c r="A614" s="107" t="s">
        <v>1294</v>
      </c>
      <c r="B614" s="107"/>
      <c r="C614" s="107" t="s">
        <v>1497</v>
      </c>
      <c r="D614" s="107" t="s">
        <v>579</v>
      </c>
      <c r="E614" s="107" t="s">
        <v>1295</v>
      </c>
      <c r="F614" s="92">
        <v>0.24</v>
      </c>
      <c r="G614" s="92">
        <v>0.12</v>
      </c>
      <c r="H614" s="95">
        <v>1</v>
      </c>
      <c r="I614" s="107" t="s">
        <v>795</v>
      </c>
    </row>
    <row r="615" spans="1:9" x14ac:dyDescent="0.2">
      <c r="A615" s="107" t="s">
        <v>1281</v>
      </c>
      <c r="B615" s="107"/>
      <c r="C615" s="107" t="s">
        <v>1203</v>
      </c>
      <c r="D615" s="107" t="s">
        <v>579</v>
      </c>
      <c r="E615" s="107" t="s">
        <v>1282</v>
      </c>
      <c r="F615" s="92">
        <v>3.15</v>
      </c>
      <c r="G615" s="92">
        <v>2.8</v>
      </c>
      <c r="H615" s="95">
        <v>0.125</v>
      </c>
      <c r="I615" s="107" t="s">
        <v>141</v>
      </c>
    </row>
    <row r="616" spans="1:9" x14ac:dyDescent="0.2">
      <c r="A616" s="107" t="s">
        <v>1510</v>
      </c>
      <c r="B616" s="107"/>
      <c r="C616" s="107" t="s">
        <v>1497</v>
      </c>
      <c r="D616" s="107" t="s">
        <v>579</v>
      </c>
      <c r="E616" s="107" t="s">
        <v>1511</v>
      </c>
      <c r="F616" s="94">
        <v>2.4</v>
      </c>
      <c r="G616" s="94">
        <v>2.16</v>
      </c>
      <c r="H616" s="95">
        <v>0.11111111111111094</v>
      </c>
      <c r="I616" s="107" t="s">
        <v>140</v>
      </c>
    </row>
    <row r="617" spans="1:9" x14ac:dyDescent="0.2">
      <c r="A617" s="107" t="s">
        <v>1160</v>
      </c>
      <c r="B617" s="107"/>
      <c r="C617" s="107" t="s">
        <v>1123</v>
      </c>
      <c r="D617" s="107" t="s">
        <v>579</v>
      </c>
      <c r="E617" s="107" t="s">
        <v>1161</v>
      </c>
      <c r="F617" s="92">
        <v>1.46</v>
      </c>
      <c r="G617" s="92">
        <v>1.39</v>
      </c>
      <c r="H617" s="95">
        <v>5.0359712230215958E-2</v>
      </c>
      <c r="I617" s="107" t="s">
        <v>198</v>
      </c>
    </row>
    <row r="618" spans="1:9" x14ac:dyDescent="0.2">
      <c r="A618" s="107" t="s">
        <v>1214</v>
      </c>
      <c r="B618" s="107"/>
      <c r="C618" s="107" t="s">
        <v>1203</v>
      </c>
      <c r="D618" s="107" t="s">
        <v>579</v>
      </c>
      <c r="E618" s="107" t="s">
        <v>1215</v>
      </c>
      <c r="F618" s="92">
        <v>1.52</v>
      </c>
      <c r="G618" s="92">
        <v>1.32</v>
      </c>
      <c r="H618" s="95">
        <v>0.15151515151515138</v>
      </c>
      <c r="I618" s="107" t="s">
        <v>142</v>
      </c>
    </row>
    <row r="619" spans="1:9" x14ac:dyDescent="0.2">
      <c r="A619" s="107" t="s">
        <v>1448</v>
      </c>
      <c r="B619" s="107" t="s">
        <v>841</v>
      </c>
      <c r="C619" s="107" t="s">
        <v>1422</v>
      </c>
      <c r="D619" s="107" t="s">
        <v>579</v>
      </c>
      <c r="E619" s="107" t="s">
        <v>756</v>
      </c>
      <c r="F619" s="94">
        <v>6.6</v>
      </c>
      <c r="G619" s="94">
        <v>6.56</v>
      </c>
      <c r="H619" s="95">
        <v>6.0975609756097615E-3</v>
      </c>
      <c r="I619" s="107" t="s">
        <v>198</v>
      </c>
    </row>
    <row r="620" spans="1:9" x14ac:dyDescent="0.2">
      <c r="A620" s="107" t="s">
        <v>1250</v>
      </c>
      <c r="B620" s="107"/>
      <c r="C620" s="107" t="s">
        <v>1203</v>
      </c>
      <c r="D620" s="107" t="s">
        <v>579</v>
      </c>
      <c r="E620" s="107" t="s">
        <v>1251</v>
      </c>
      <c r="F620" s="214">
        <v>1.1599999999999999</v>
      </c>
      <c r="G620" s="214">
        <v>1.08</v>
      </c>
      <c r="H620" s="95">
        <v>7.4074074074073959E-2</v>
      </c>
      <c r="I620" s="107" t="s">
        <v>866</v>
      </c>
    </row>
    <row r="621" spans="1:9" x14ac:dyDescent="0.2">
      <c r="A621" s="107" t="s">
        <v>1449</v>
      </c>
      <c r="B621" s="107"/>
      <c r="C621" s="107" t="s">
        <v>1422</v>
      </c>
      <c r="D621" s="107" t="s">
        <v>579</v>
      </c>
      <c r="E621" s="107" t="s">
        <v>1450</v>
      </c>
      <c r="F621" s="94">
        <v>0.75</v>
      </c>
      <c r="G621" s="94">
        <v>0.68</v>
      </c>
      <c r="H621" s="95">
        <v>0.10294117647058809</v>
      </c>
      <c r="I621" s="107" t="s">
        <v>142</v>
      </c>
    </row>
    <row r="622" spans="1:9" x14ac:dyDescent="0.2">
      <c r="A622" s="107" t="s">
        <v>1142</v>
      </c>
      <c r="B622" s="107"/>
      <c r="C622" s="107" t="s">
        <v>1123</v>
      </c>
      <c r="D622" s="107" t="s">
        <v>579</v>
      </c>
      <c r="E622" s="107" t="s">
        <v>1143</v>
      </c>
      <c r="F622" s="214">
        <v>1.6</v>
      </c>
      <c r="G622" s="214">
        <v>1.2</v>
      </c>
      <c r="H622" s="95">
        <v>0.33333333333333348</v>
      </c>
      <c r="I622" s="107" t="s">
        <v>140</v>
      </c>
    </row>
    <row r="623" spans="1:9" x14ac:dyDescent="0.2">
      <c r="A623" s="107" t="s">
        <v>1609</v>
      </c>
      <c r="B623" s="107"/>
      <c r="C623" s="107" t="s">
        <v>1591</v>
      </c>
      <c r="D623" s="107" t="s">
        <v>579</v>
      </c>
      <c r="E623" s="107" t="s">
        <v>845</v>
      </c>
      <c r="F623" s="94">
        <v>4.08</v>
      </c>
      <c r="G623" s="94">
        <v>3.96</v>
      </c>
      <c r="H623" s="95">
        <f>F623/G623-1</f>
        <v>3.0303030303030276E-2</v>
      </c>
      <c r="I623" s="107" t="s">
        <v>143</v>
      </c>
    </row>
    <row r="624" spans="1:9" x14ac:dyDescent="0.2">
      <c r="A624" s="107" t="s">
        <v>1283</v>
      </c>
      <c r="B624" s="107"/>
      <c r="C624" s="107" t="s">
        <v>1203</v>
      </c>
      <c r="D624" s="107" t="s">
        <v>579</v>
      </c>
      <c r="E624" s="107" t="s">
        <v>1284</v>
      </c>
      <c r="F624" s="94">
        <v>1.96</v>
      </c>
      <c r="G624" s="94">
        <v>1.84</v>
      </c>
      <c r="H624" s="95">
        <v>6.5217391304347672E-2</v>
      </c>
      <c r="I624" s="107" t="s">
        <v>198</v>
      </c>
    </row>
    <row r="625" spans="1:9" x14ac:dyDescent="0.2">
      <c r="A625" t="s">
        <v>1162</v>
      </c>
      <c r="B625"/>
      <c r="C625" t="s">
        <v>1123</v>
      </c>
      <c r="D625" t="s">
        <v>579</v>
      </c>
      <c r="E625" t="s">
        <v>1163</v>
      </c>
      <c r="F625" s="92">
        <v>0.92</v>
      </c>
      <c r="G625" s="92">
        <v>0.84</v>
      </c>
      <c r="H625" s="95">
        <v>9.5238095238095344E-2</v>
      </c>
      <c r="I625" t="s">
        <v>140</v>
      </c>
    </row>
    <row r="626" spans="1:9" x14ac:dyDescent="0.2">
      <c r="A626" s="131" t="s">
        <v>262</v>
      </c>
      <c r="B626" s="107" t="s">
        <v>841</v>
      </c>
      <c r="C626" s="107" t="s">
        <v>1422</v>
      </c>
      <c r="D626" s="107" t="s">
        <v>579</v>
      </c>
      <c r="E626" s="107" t="s">
        <v>261</v>
      </c>
      <c r="F626" s="92">
        <v>4.5199999999999996</v>
      </c>
      <c r="G626" s="92">
        <v>4.24</v>
      </c>
      <c r="H626" s="95">
        <v>6.6037735849056478E-2</v>
      </c>
      <c r="I626" s="107" t="s">
        <v>141</v>
      </c>
    </row>
    <row r="627" spans="1:9" x14ac:dyDescent="0.2">
      <c r="A627" s="107" t="s">
        <v>1376</v>
      </c>
      <c r="B627" s="107"/>
      <c r="C627" s="107" t="s">
        <v>1355</v>
      </c>
      <c r="D627" s="107" t="s">
        <v>579</v>
      </c>
      <c r="E627" s="107" t="s">
        <v>1377</v>
      </c>
      <c r="F627" s="92">
        <v>1.4</v>
      </c>
      <c r="G627" s="92">
        <v>1.36</v>
      </c>
      <c r="H627" s="95">
        <v>2.9411764705882248E-2</v>
      </c>
      <c r="I627" s="107" t="s">
        <v>140</v>
      </c>
    </row>
    <row r="628" spans="1:9" x14ac:dyDescent="0.2">
      <c r="A628" s="107" t="s">
        <v>1176</v>
      </c>
      <c r="B628" s="107"/>
      <c r="C628" s="107" t="s">
        <v>1123</v>
      </c>
      <c r="D628" s="107" t="s">
        <v>579</v>
      </c>
      <c r="E628" s="107" t="s">
        <v>1177</v>
      </c>
      <c r="F628" s="94">
        <v>0.84</v>
      </c>
      <c r="G628" s="94">
        <v>0.8</v>
      </c>
      <c r="H628" s="95">
        <v>4.9999999999999822E-2</v>
      </c>
      <c r="I628" s="107" t="s">
        <v>198</v>
      </c>
    </row>
    <row r="629" spans="1:9" x14ac:dyDescent="0.2">
      <c r="A629" s="107" t="s">
        <v>957</v>
      </c>
      <c r="B629" s="107" t="s">
        <v>841</v>
      </c>
      <c r="C629" s="107" t="s">
        <v>1123</v>
      </c>
      <c r="D629" s="107" t="s">
        <v>579</v>
      </c>
      <c r="E629" s="107" t="s">
        <v>263</v>
      </c>
      <c r="F629" s="94">
        <v>4.6399999999999997</v>
      </c>
      <c r="G629" s="94">
        <v>4.5599999999999996</v>
      </c>
      <c r="H629" s="95">
        <v>1.7543859649122862E-2</v>
      </c>
      <c r="I629" s="107" t="s">
        <v>143</v>
      </c>
    </row>
    <row r="630" spans="1:9" x14ac:dyDescent="0.2">
      <c r="A630" s="107" t="s">
        <v>1216</v>
      </c>
      <c r="B630" s="107"/>
      <c r="C630" s="107" t="s">
        <v>1203</v>
      </c>
      <c r="D630" s="107" t="s">
        <v>579</v>
      </c>
      <c r="E630" s="107" t="s">
        <v>1217</v>
      </c>
      <c r="F630" s="94">
        <v>0.76</v>
      </c>
      <c r="G630" s="94">
        <v>0.68</v>
      </c>
      <c r="H630" s="95">
        <v>0.11764705882352944</v>
      </c>
      <c r="I630" s="107" t="s">
        <v>795</v>
      </c>
    </row>
    <row r="631" spans="1:9" x14ac:dyDescent="0.2">
      <c r="A631" t="s">
        <v>1216</v>
      </c>
      <c r="B631"/>
      <c r="C631" t="s">
        <v>1422</v>
      </c>
      <c r="D631" t="s">
        <v>579</v>
      </c>
      <c r="E631" t="s">
        <v>1217</v>
      </c>
      <c r="F631" s="92">
        <v>0.8</v>
      </c>
      <c r="G631" s="92">
        <v>0.76</v>
      </c>
      <c r="H631" s="95">
        <v>5.2631578947368363E-2</v>
      </c>
      <c r="I631" t="s">
        <v>795</v>
      </c>
    </row>
    <row r="632" spans="1:9" x14ac:dyDescent="0.2">
      <c r="A632" s="107" t="s">
        <v>1442</v>
      </c>
      <c r="B632" s="107"/>
      <c r="C632" s="107" t="s">
        <v>1422</v>
      </c>
      <c r="D632" s="107" t="s">
        <v>579</v>
      </c>
      <c r="E632" s="107" t="s">
        <v>1443</v>
      </c>
      <c r="F632" s="94">
        <v>1.1100000000000001</v>
      </c>
      <c r="G632" s="94">
        <v>1.08</v>
      </c>
      <c r="H632" s="95">
        <v>2.7777777777777901E-2</v>
      </c>
      <c r="I632" s="107" t="s">
        <v>197</v>
      </c>
    </row>
    <row r="633" spans="1:9" x14ac:dyDescent="0.2">
      <c r="A633" s="107" t="s">
        <v>1566</v>
      </c>
      <c r="B633" s="107"/>
      <c r="C633" s="107" t="s">
        <v>1558</v>
      </c>
      <c r="D633" s="107" t="s">
        <v>579</v>
      </c>
      <c r="E633" s="107" t="s">
        <v>1567</v>
      </c>
      <c r="F633" s="94">
        <v>1.04</v>
      </c>
      <c r="G633" s="94">
        <v>0.84</v>
      </c>
      <c r="H633" s="95">
        <f>F633/G633-1</f>
        <v>0.23809523809523814</v>
      </c>
      <c r="I633" s="107" t="s">
        <v>143</v>
      </c>
    </row>
    <row r="634" spans="1:9" x14ac:dyDescent="0.2">
      <c r="A634" s="107" t="s">
        <v>1336</v>
      </c>
      <c r="B634" s="107"/>
      <c r="C634" s="107" t="s">
        <v>1203</v>
      </c>
      <c r="D634" s="107" t="s">
        <v>579</v>
      </c>
      <c r="E634" s="107" t="s">
        <v>1337</v>
      </c>
      <c r="F634" s="94">
        <v>4.4800000000000004</v>
      </c>
      <c r="G634" s="94">
        <v>4.08</v>
      </c>
      <c r="H634" s="95">
        <v>9.8039215686274606E-2</v>
      </c>
      <c r="I634" s="107" t="s">
        <v>140</v>
      </c>
    </row>
    <row r="635" spans="1:9" x14ac:dyDescent="0.2">
      <c r="A635" s="107" t="s">
        <v>1421</v>
      </c>
      <c r="B635" s="107"/>
      <c r="C635" s="107" t="s">
        <v>1422</v>
      </c>
      <c r="D635" s="107" t="s">
        <v>154</v>
      </c>
      <c r="E635" s="107" t="s">
        <v>1423</v>
      </c>
      <c r="F635" s="92">
        <v>2.88</v>
      </c>
      <c r="G635" s="92">
        <v>0</v>
      </c>
      <c r="H635" s="95"/>
      <c r="I635" s="107" t="s">
        <v>141</v>
      </c>
    </row>
    <row r="636" spans="1:9" x14ac:dyDescent="0.2">
      <c r="A636" s="107" t="s">
        <v>1128</v>
      </c>
      <c r="B636" s="107"/>
      <c r="C636" s="107" t="s">
        <v>1123</v>
      </c>
      <c r="D636" s="107" t="s">
        <v>579</v>
      </c>
      <c r="E636" s="107" t="s">
        <v>1129</v>
      </c>
      <c r="F636" s="94">
        <v>1.5</v>
      </c>
      <c r="G636" s="94">
        <v>1</v>
      </c>
      <c r="H636" s="95">
        <v>0.5</v>
      </c>
      <c r="I636" s="107" t="s">
        <v>146</v>
      </c>
    </row>
    <row r="637" spans="1:9" x14ac:dyDescent="0.2">
      <c r="A637" s="107" t="s">
        <v>885</v>
      </c>
      <c r="B637" s="107" t="s">
        <v>841</v>
      </c>
      <c r="C637" s="107" t="s">
        <v>1355</v>
      </c>
      <c r="D637" s="107" t="s">
        <v>579</v>
      </c>
      <c r="E637" s="107" t="s">
        <v>884</v>
      </c>
      <c r="F637" s="94">
        <v>4.68</v>
      </c>
      <c r="G637" s="94">
        <v>4.24</v>
      </c>
      <c r="H637" s="95">
        <v>0.10377358490566024</v>
      </c>
      <c r="I637" s="107" t="s">
        <v>147</v>
      </c>
    </row>
    <row r="638" spans="1:9" x14ac:dyDescent="0.2">
      <c r="A638" s="107" t="s">
        <v>1010</v>
      </c>
      <c r="B638" s="107" t="s">
        <v>841</v>
      </c>
      <c r="C638" s="107" t="s">
        <v>1497</v>
      </c>
      <c r="D638" s="107" t="s">
        <v>579</v>
      </c>
      <c r="E638" s="107" t="s">
        <v>267</v>
      </c>
      <c r="F638" s="94">
        <v>4.2</v>
      </c>
      <c r="G638" s="94">
        <v>3.2</v>
      </c>
      <c r="H638" s="95">
        <f>F638/G638-1</f>
        <v>0.3125</v>
      </c>
      <c r="I638" s="107" t="s">
        <v>146</v>
      </c>
    </row>
    <row r="639" spans="1:9" x14ac:dyDescent="0.2">
      <c r="A639" s="107" t="s">
        <v>1535</v>
      </c>
      <c r="B639" s="107"/>
      <c r="C639" s="107" t="s">
        <v>1497</v>
      </c>
      <c r="D639" s="107" t="s">
        <v>579</v>
      </c>
      <c r="E639" s="107" t="s">
        <v>1536</v>
      </c>
      <c r="F639" s="94">
        <v>4.76</v>
      </c>
      <c r="G639" s="94">
        <v>4.5199999999999996</v>
      </c>
      <c r="H639" s="95">
        <f>F639/G639-1</f>
        <v>5.3097345132743445E-2</v>
      </c>
      <c r="I639" s="107" t="s">
        <v>147</v>
      </c>
    </row>
    <row r="640" spans="1:9" x14ac:dyDescent="0.2">
      <c r="A640" s="107" t="s">
        <v>1144</v>
      </c>
      <c r="B640" s="107"/>
      <c r="C640" s="107" t="s">
        <v>1123</v>
      </c>
      <c r="D640" s="107" t="s">
        <v>579</v>
      </c>
      <c r="E640" s="107" t="s">
        <v>1145</v>
      </c>
      <c r="F640" s="92">
        <v>0.22</v>
      </c>
      <c r="G640" s="92">
        <v>0.18</v>
      </c>
      <c r="H640" s="95">
        <v>0.22222222222222232</v>
      </c>
      <c r="I640" s="107" t="s">
        <v>197</v>
      </c>
    </row>
    <row r="641" spans="1:9" x14ac:dyDescent="0.2">
      <c r="A641" s="107" t="s">
        <v>1144</v>
      </c>
      <c r="B641" s="107"/>
      <c r="C641" s="107" t="s">
        <v>1422</v>
      </c>
      <c r="D641" s="107" t="s">
        <v>579</v>
      </c>
      <c r="E641" s="107" t="s">
        <v>1145</v>
      </c>
      <c r="F641" s="214">
        <v>0.26</v>
      </c>
      <c r="G641" s="214">
        <v>0.22</v>
      </c>
      <c r="H641" s="95">
        <v>0.18181818181818188</v>
      </c>
      <c r="I641" s="107" t="s">
        <v>197</v>
      </c>
    </row>
    <row r="642" spans="1:9" x14ac:dyDescent="0.2">
      <c r="A642" s="107" t="s">
        <v>1146</v>
      </c>
      <c r="B642" s="107"/>
      <c r="C642" s="107" t="s">
        <v>1123</v>
      </c>
      <c r="D642" s="107" t="s">
        <v>579</v>
      </c>
      <c r="E642" s="107" t="s">
        <v>1147</v>
      </c>
      <c r="F642" s="92">
        <v>2.8</v>
      </c>
      <c r="G642" s="92">
        <v>2.64</v>
      </c>
      <c r="H642" s="95">
        <v>6.0606060606060552E-2</v>
      </c>
      <c r="I642" s="107" t="s">
        <v>142</v>
      </c>
    </row>
    <row r="643" spans="1:9" x14ac:dyDescent="0.2">
      <c r="A643" s="107" t="s">
        <v>1499</v>
      </c>
      <c r="B643" s="107"/>
      <c r="C643" s="107" t="s">
        <v>1497</v>
      </c>
      <c r="D643" s="107" t="s">
        <v>154</v>
      </c>
      <c r="E643" s="107" t="s">
        <v>1355</v>
      </c>
      <c r="F643" s="94">
        <v>1.2</v>
      </c>
      <c r="G643" s="94">
        <v>0</v>
      </c>
      <c r="H643" s="95"/>
      <c r="I643" s="107" t="s">
        <v>146</v>
      </c>
    </row>
    <row r="644" spans="1:9" x14ac:dyDescent="0.2">
      <c r="A644" s="107" t="s">
        <v>1597</v>
      </c>
      <c r="B644" s="107"/>
      <c r="C644" s="107" t="s">
        <v>1591</v>
      </c>
      <c r="D644" s="107" t="s">
        <v>579</v>
      </c>
      <c r="E644" s="107" t="s">
        <v>1598</v>
      </c>
      <c r="F644" s="94">
        <v>2.36</v>
      </c>
      <c r="G644" s="94">
        <v>2.14</v>
      </c>
      <c r="H644" s="95">
        <f>F644/G644-1</f>
        <v>0.10280373831775691</v>
      </c>
      <c r="I644" s="107" t="s">
        <v>142</v>
      </c>
    </row>
    <row r="645" spans="1:9" x14ac:dyDescent="0.2">
      <c r="A645" s="107" t="s">
        <v>1252</v>
      </c>
      <c r="B645" s="107"/>
      <c r="C645" s="107" t="s">
        <v>1203</v>
      </c>
      <c r="D645" s="107" t="s">
        <v>579</v>
      </c>
      <c r="E645" s="107" t="s">
        <v>1253</v>
      </c>
      <c r="F645" s="94">
        <v>1.1200000000000001</v>
      </c>
      <c r="G645" s="94">
        <v>0.94</v>
      </c>
      <c r="H645" s="95">
        <v>0.19148936170212782</v>
      </c>
      <c r="I645" s="107" t="s">
        <v>140</v>
      </c>
    </row>
    <row r="646" spans="1:9" x14ac:dyDescent="0.2">
      <c r="A646" s="107" t="s">
        <v>1013</v>
      </c>
      <c r="B646" s="107" t="s">
        <v>841</v>
      </c>
      <c r="C646" s="107" t="s">
        <v>1497</v>
      </c>
      <c r="D646" s="107" t="s">
        <v>579</v>
      </c>
      <c r="E646" s="107" t="s">
        <v>499</v>
      </c>
      <c r="F646" s="92">
        <v>2.72</v>
      </c>
      <c r="G646" s="92">
        <v>2.52</v>
      </c>
      <c r="H646" s="95">
        <v>7.9365079365079527E-2</v>
      </c>
      <c r="I646" s="107" t="s">
        <v>141</v>
      </c>
    </row>
    <row r="647" spans="1:9" x14ac:dyDescent="0.2">
      <c r="A647" t="s">
        <v>1451</v>
      </c>
      <c r="B647"/>
      <c r="C647" t="s">
        <v>1422</v>
      </c>
      <c r="D647" t="s">
        <v>579</v>
      </c>
      <c r="E647" t="s">
        <v>1452</v>
      </c>
      <c r="F647" s="92">
        <v>2</v>
      </c>
      <c r="G647" s="92">
        <v>1.92</v>
      </c>
      <c r="H647" s="95">
        <v>4.1666666666666741E-2</v>
      </c>
      <c r="I647" t="s">
        <v>142</v>
      </c>
    </row>
    <row r="648" spans="1:9" x14ac:dyDescent="0.2">
      <c r="A648" s="107" t="s">
        <v>1254</v>
      </c>
      <c r="B648" s="107"/>
      <c r="C648" s="107" t="s">
        <v>1203</v>
      </c>
      <c r="D648" s="107" t="s">
        <v>579</v>
      </c>
      <c r="E648" s="107" t="s">
        <v>1255</v>
      </c>
      <c r="F648" s="94">
        <v>1.01</v>
      </c>
      <c r="G648" s="94">
        <v>0.93</v>
      </c>
      <c r="H648" s="95">
        <v>8.602150537634401E-2</v>
      </c>
      <c r="I648" s="107" t="s">
        <v>198</v>
      </c>
    </row>
    <row r="649" spans="1:9" x14ac:dyDescent="0.2">
      <c r="A649" s="107" t="s">
        <v>1254</v>
      </c>
      <c r="B649" s="107"/>
      <c r="C649" s="107" t="s">
        <v>1497</v>
      </c>
      <c r="D649" s="107" t="s">
        <v>579</v>
      </c>
      <c r="E649" s="107" t="s">
        <v>1255</v>
      </c>
      <c r="F649" s="92">
        <v>1.1000000000000001</v>
      </c>
      <c r="G649" s="92">
        <v>1.01</v>
      </c>
      <c r="H649" s="95">
        <v>8.9108910891089188E-2</v>
      </c>
      <c r="I649" s="107" t="s">
        <v>198</v>
      </c>
    </row>
    <row r="650" spans="1:9" x14ac:dyDescent="0.2">
      <c r="A650" s="107" t="s">
        <v>1590</v>
      </c>
      <c r="B650" s="107"/>
      <c r="C650" s="107" t="s">
        <v>1591</v>
      </c>
      <c r="D650" s="107" t="s">
        <v>579</v>
      </c>
      <c r="E650" s="107" t="s">
        <v>1592</v>
      </c>
      <c r="F650" s="92">
        <v>0.42</v>
      </c>
      <c r="G650" s="92">
        <v>0.4</v>
      </c>
      <c r="H650" s="95">
        <v>4.9999999999999822E-2</v>
      </c>
      <c r="I650" s="107" t="s">
        <v>198</v>
      </c>
    </row>
    <row r="651" spans="1:9" x14ac:dyDescent="0.2">
      <c r="A651" s="107" t="s">
        <v>1520</v>
      </c>
      <c r="B651" s="107"/>
      <c r="C651" s="107" t="s">
        <v>1497</v>
      </c>
      <c r="D651" s="107" t="s">
        <v>579</v>
      </c>
      <c r="E651" s="107" t="s">
        <v>1521</v>
      </c>
      <c r="F651" s="94">
        <v>5</v>
      </c>
      <c r="G651" s="94">
        <v>4.3499999999999996</v>
      </c>
      <c r="H651" s="95">
        <v>0.14942528735632199</v>
      </c>
      <c r="I651" s="107" t="s">
        <v>795</v>
      </c>
    </row>
    <row r="652" spans="1:9" x14ac:dyDescent="0.2">
      <c r="A652" s="107" t="s">
        <v>1313</v>
      </c>
      <c r="B652" s="107"/>
      <c r="C652" s="107" t="s">
        <v>1203</v>
      </c>
      <c r="D652" s="107" t="s">
        <v>579</v>
      </c>
      <c r="E652" s="107" t="s">
        <v>1314</v>
      </c>
      <c r="F652" s="92">
        <v>1.52</v>
      </c>
      <c r="G652" s="92">
        <v>1.36</v>
      </c>
      <c r="H652" s="95">
        <v>0.11764705882352944</v>
      </c>
      <c r="I652" s="107" t="s">
        <v>143</v>
      </c>
    </row>
    <row r="653" spans="1:9" x14ac:dyDescent="0.2">
      <c r="A653" s="107" t="s">
        <v>1256</v>
      </c>
      <c r="B653" s="107"/>
      <c r="C653" s="107" t="s">
        <v>1203</v>
      </c>
      <c r="D653" s="107" t="s">
        <v>579</v>
      </c>
      <c r="E653" s="107" t="s">
        <v>1257</v>
      </c>
      <c r="F653" s="92">
        <v>3</v>
      </c>
      <c r="G653" s="92">
        <v>2.4</v>
      </c>
      <c r="H653" s="95">
        <v>0.25</v>
      </c>
      <c r="I653" s="107" t="s">
        <v>198</v>
      </c>
    </row>
    <row r="654" spans="1:9" x14ac:dyDescent="0.2">
      <c r="A654" s="107" t="s">
        <v>1258</v>
      </c>
      <c r="B654" s="107"/>
      <c r="C654" s="107" t="s">
        <v>1203</v>
      </c>
      <c r="D654" s="107" t="s">
        <v>579</v>
      </c>
      <c r="E654" s="107" t="s">
        <v>1259</v>
      </c>
      <c r="F654" s="94">
        <v>2.8</v>
      </c>
      <c r="G654" s="94">
        <v>2.48</v>
      </c>
      <c r="H654" s="95">
        <v>0.12903225806451601</v>
      </c>
      <c r="I654" s="107" t="s">
        <v>142</v>
      </c>
    </row>
    <row r="655" spans="1:9" x14ac:dyDescent="0.2">
      <c r="A655" s="107" t="s">
        <v>1599</v>
      </c>
      <c r="B655" s="107"/>
      <c r="C655" s="107" t="s">
        <v>1591</v>
      </c>
      <c r="D655" s="107" t="s">
        <v>579</v>
      </c>
      <c r="E655" s="107" t="s">
        <v>1600</v>
      </c>
      <c r="F655" s="94">
        <v>3.1</v>
      </c>
      <c r="G655" s="94">
        <v>2.8</v>
      </c>
      <c r="H655" s="95">
        <f>F655/G655-1</f>
        <v>0.10714285714285721</v>
      </c>
      <c r="I655" s="107" t="s">
        <v>142</v>
      </c>
    </row>
    <row r="656" spans="1:9" x14ac:dyDescent="0.2">
      <c r="A656" s="107" t="s">
        <v>1530</v>
      </c>
      <c r="B656" s="107"/>
      <c r="C656" s="107" t="s">
        <v>1497</v>
      </c>
      <c r="D656" s="107" t="s">
        <v>579</v>
      </c>
      <c r="E656" s="107" t="s">
        <v>1531</v>
      </c>
      <c r="F656" s="94">
        <v>0.6</v>
      </c>
      <c r="G656" s="94">
        <v>0.45</v>
      </c>
      <c r="H656" s="95">
        <v>0.33333333333333326</v>
      </c>
      <c r="I656" s="107" t="s">
        <v>147</v>
      </c>
    </row>
    <row r="657" spans="1:9" x14ac:dyDescent="0.2">
      <c r="A657" s="107" t="s">
        <v>1434</v>
      </c>
      <c r="B657" s="107"/>
      <c r="C657" s="107" t="s">
        <v>1422</v>
      </c>
      <c r="D657" s="107" t="s">
        <v>579</v>
      </c>
      <c r="E657" s="107" t="s">
        <v>1435</v>
      </c>
      <c r="F657" s="92">
        <v>2.4</v>
      </c>
      <c r="G657" s="92">
        <v>2.16</v>
      </c>
      <c r="H657" s="95">
        <v>0.11111111111111094</v>
      </c>
      <c r="I657" s="107" t="s">
        <v>142</v>
      </c>
    </row>
    <row r="658" spans="1:9" x14ac:dyDescent="0.2">
      <c r="A658" s="107" t="s">
        <v>1315</v>
      </c>
      <c r="B658" s="107" t="s">
        <v>841</v>
      </c>
      <c r="C658" s="107" t="s">
        <v>1203</v>
      </c>
      <c r="D658" s="107" t="s">
        <v>579</v>
      </c>
      <c r="E658" s="107" t="s">
        <v>763</v>
      </c>
      <c r="F658" s="94">
        <v>1.7</v>
      </c>
      <c r="G658" s="94">
        <v>1.54</v>
      </c>
      <c r="H658" s="95">
        <v>0.10389610389610393</v>
      </c>
      <c r="I658" s="107" t="s">
        <v>145</v>
      </c>
    </row>
    <row r="659" spans="1:9" x14ac:dyDescent="0.2">
      <c r="A659" s="107" t="s">
        <v>1164</v>
      </c>
      <c r="B659" s="107"/>
      <c r="C659" s="107" t="s">
        <v>1123</v>
      </c>
      <c r="D659" s="107" t="s">
        <v>579</v>
      </c>
      <c r="E659" s="107" t="s">
        <v>1165</v>
      </c>
      <c r="F659" s="92">
        <v>0.94</v>
      </c>
      <c r="G659" s="92">
        <v>0.88</v>
      </c>
      <c r="H659" s="95">
        <v>6.8181818181818121E-2</v>
      </c>
      <c r="I659" s="107" t="s">
        <v>145</v>
      </c>
    </row>
    <row r="660" spans="1:9" x14ac:dyDescent="0.2">
      <c r="A660" s="107" t="s">
        <v>1378</v>
      </c>
      <c r="B660" s="107"/>
      <c r="C660" s="107" t="s">
        <v>1355</v>
      </c>
      <c r="D660" s="107" t="s">
        <v>579</v>
      </c>
      <c r="E660" s="107" t="s">
        <v>1379</v>
      </c>
      <c r="F660" s="92">
        <v>4.41</v>
      </c>
      <c r="G660" s="92">
        <v>4.3600000000000003</v>
      </c>
      <c r="H660" s="95">
        <v>1.1467889908256756E-2</v>
      </c>
      <c r="I660" s="107" t="s">
        <v>140</v>
      </c>
    </row>
    <row r="661" spans="1:9" x14ac:dyDescent="0.2">
      <c r="A661" s="107" t="s">
        <v>1378</v>
      </c>
      <c r="B661" s="107"/>
      <c r="C661" s="107" t="s">
        <v>1422</v>
      </c>
      <c r="D661" s="107" t="s">
        <v>579</v>
      </c>
      <c r="E661" s="107" t="s">
        <v>1379</v>
      </c>
      <c r="F661" s="94">
        <v>4.66</v>
      </c>
      <c r="G661" s="94">
        <v>4.41</v>
      </c>
      <c r="H661" s="95">
        <v>5.6689342403628107E-2</v>
      </c>
      <c r="I661" s="107" t="s">
        <v>140</v>
      </c>
    </row>
    <row r="662" spans="1:9" x14ac:dyDescent="0.2">
      <c r="A662" s="107" t="s">
        <v>1610</v>
      </c>
      <c r="B662" s="107"/>
      <c r="C662" s="107" t="s">
        <v>1591</v>
      </c>
      <c r="D662" s="107" t="s">
        <v>579</v>
      </c>
      <c r="E662" s="107" t="s">
        <v>1611</v>
      </c>
      <c r="F662" s="94">
        <v>3</v>
      </c>
      <c r="G662" s="94">
        <v>2.8</v>
      </c>
      <c r="H662" s="95">
        <f>F662/G662-1</f>
        <v>7.1428571428571397E-2</v>
      </c>
      <c r="I662" s="107" t="s">
        <v>142</v>
      </c>
    </row>
    <row r="663" spans="1:9" x14ac:dyDescent="0.2">
      <c r="A663" s="107" t="s">
        <v>1522</v>
      </c>
      <c r="B663" s="107"/>
      <c r="C663" s="107" t="s">
        <v>1497</v>
      </c>
      <c r="D663" s="107" t="s">
        <v>579</v>
      </c>
      <c r="E663" s="107" t="s">
        <v>1523</v>
      </c>
      <c r="F663" s="92">
        <v>6.92</v>
      </c>
      <c r="G663" s="92">
        <v>6.28</v>
      </c>
      <c r="H663" s="95">
        <v>0.10191082802547768</v>
      </c>
      <c r="I663" s="107" t="s">
        <v>140</v>
      </c>
    </row>
    <row r="664" spans="1:9" x14ac:dyDescent="0.2">
      <c r="A664" s="107" t="s">
        <v>1148</v>
      </c>
      <c r="B664" s="107"/>
      <c r="C664" s="107" t="s">
        <v>1123</v>
      </c>
      <c r="D664" s="107" t="s">
        <v>579</v>
      </c>
      <c r="E664" s="107" t="s">
        <v>1149</v>
      </c>
      <c r="F664" s="94">
        <v>1.4</v>
      </c>
      <c r="G664" s="94">
        <v>1.3</v>
      </c>
      <c r="H664" s="95">
        <v>7.6923076923076872E-2</v>
      </c>
      <c r="I664" s="107" t="s">
        <v>145</v>
      </c>
    </row>
    <row r="665" spans="1:9" x14ac:dyDescent="0.2">
      <c r="A665" s="107" t="s">
        <v>1218</v>
      </c>
      <c r="B665" s="107"/>
      <c r="C665" s="107" t="s">
        <v>1203</v>
      </c>
      <c r="D665" s="107" t="s">
        <v>579</v>
      </c>
      <c r="E665" s="107" t="s">
        <v>1219</v>
      </c>
      <c r="F665" s="92">
        <v>3.38</v>
      </c>
      <c r="G665" s="92">
        <v>2.25</v>
      </c>
      <c r="H665" s="95">
        <v>0.50222222222222213</v>
      </c>
      <c r="I665" s="107" t="s">
        <v>198</v>
      </c>
    </row>
    <row r="666" spans="1:9" x14ac:dyDescent="0.2">
      <c r="A666" t="s">
        <v>1316</v>
      </c>
      <c r="B666"/>
      <c r="C666" t="s">
        <v>1203</v>
      </c>
      <c r="D666" t="s">
        <v>579</v>
      </c>
      <c r="E666" t="s">
        <v>1317</v>
      </c>
      <c r="F666" s="92">
        <v>0.52</v>
      </c>
      <c r="G666" s="92">
        <v>0.04</v>
      </c>
      <c r="H666" s="95">
        <v>12</v>
      </c>
      <c r="I666" t="s">
        <v>197</v>
      </c>
    </row>
    <row r="667" spans="1:9" x14ac:dyDescent="0.2">
      <c r="A667" s="107" t="s">
        <v>1220</v>
      </c>
      <c r="B667" s="107"/>
      <c r="C667" s="107" t="s">
        <v>1203</v>
      </c>
      <c r="D667" s="107" t="s">
        <v>579</v>
      </c>
      <c r="E667" s="107" t="s">
        <v>1221</v>
      </c>
      <c r="F667" s="94">
        <v>1.2</v>
      </c>
      <c r="G667" s="94">
        <v>0.8</v>
      </c>
      <c r="H667" s="95">
        <v>0.49999999999999978</v>
      </c>
      <c r="I667" s="107" t="s">
        <v>140</v>
      </c>
    </row>
    <row r="668" spans="1:9" x14ac:dyDescent="0.2">
      <c r="A668" s="107" t="s">
        <v>1453</v>
      </c>
      <c r="B668" s="107"/>
      <c r="C668" s="107" t="s">
        <v>1422</v>
      </c>
      <c r="D668" s="107" t="s">
        <v>579</v>
      </c>
      <c r="E668" s="107" t="s">
        <v>1454</v>
      </c>
      <c r="F668" s="94">
        <v>1.1599999999999999</v>
      </c>
      <c r="G668" s="94">
        <v>0.96</v>
      </c>
      <c r="H668" s="95">
        <v>0.20833333333333326</v>
      </c>
      <c r="I668" s="107" t="s">
        <v>140</v>
      </c>
    </row>
    <row r="669" spans="1:9" x14ac:dyDescent="0.2">
      <c r="A669" t="s">
        <v>1524</v>
      </c>
      <c r="B669"/>
      <c r="C669" t="s">
        <v>1497</v>
      </c>
      <c r="D669" t="s">
        <v>579</v>
      </c>
      <c r="E669" t="s">
        <v>1525</v>
      </c>
      <c r="F669" s="92">
        <v>5</v>
      </c>
      <c r="G669" s="92">
        <v>4</v>
      </c>
      <c r="H669" s="95">
        <v>0.25</v>
      </c>
      <c r="I669" t="s">
        <v>147</v>
      </c>
    </row>
    <row r="670" spans="1:9" x14ac:dyDescent="0.2">
      <c r="A670" s="107" t="s">
        <v>1472</v>
      </c>
      <c r="B670" s="107"/>
      <c r="C670" s="107" t="s">
        <v>1422</v>
      </c>
      <c r="D670" s="107" t="s">
        <v>579</v>
      </c>
      <c r="E670" s="107" t="s">
        <v>1473</v>
      </c>
      <c r="F670" s="94">
        <v>5.32</v>
      </c>
      <c r="G670" s="94">
        <v>4.12</v>
      </c>
      <c r="H670" s="95">
        <v>0.29126213592233019</v>
      </c>
      <c r="I670" s="107" t="s">
        <v>140</v>
      </c>
    </row>
    <row r="671" spans="1:9" x14ac:dyDescent="0.2">
      <c r="A671" s="107" t="s">
        <v>1474</v>
      </c>
      <c r="B671" s="107"/>
      <c r="C671" s="107" t="s">
        <v>1422</v>
      </c>
      <c r="D671" s="107" t="s">
        <v>579</v>
      </c>
      <c r="E671" s="107" t="s">
        <v>1475</v>
      </c>
      <c r="F671" s="94">
        <v>3.16</v>
      </c>
      <c r="G671" s="94">
        <v>2.64</v>
      </c>
      <c r="H671" s="95">
        <v>0.19696969696969702</v>
      </c>
      <c r="I671" s="107" t="s">
        <v>198</v>
      </c>
    </row>
    <row r="672" spans="1:9" x14ac:dyDescent="0.2">
      <c r="A672" s="107" t="s">
        <v>1017</v>
      </c>
      <c r="B672" s="107" t="s">
        <v>841</v>
      </c>
      <c r="C672" s="107" t="s">
        <v>1497</v>
      </c>
      <c r="D672" s="107" t="s">
        <v>579</v>
      </c>
      <c r="E672" s="107" t="s">
        <v>270</v>
      </c>
      <c r="F672" s="92">
        <v>4.5999999999999996</v>
      </c>
      <c r="G672" s="92">
        <v>4.3</v>
      </c>
      <c r="H672" s="95">
        <v>6.9767441860465018E-2</v>
      </c>
      <c r="I672" s="107" t="s">
        <v>143</v>
      </c>
    </row>
    <row r="673" spans="1:9" x14ac:dyDescent="0.2">
      <c r="A673" s="107" t="s">
        <v>1512</v>
      </c>
      <c r="B673" s="107"/>
      <c r="C673" s="107" t="s">
        <v>1497</v>
      </c>
      <c r="D673" s="107" t="s">
        <v>579</v>
      </c>
      <c r="E673" s="107" t="s">
        <v>1513</v>
      </c>
      <c r="F673" s="94">
        <v>3.88</v>
      </c>
      <c r="G673" s="94">
        <v>3.68</v>
      </c>
      <c r="H673" s="95">
        <v>5.4347826086956541E-2</v>
      </c>
      <c r="I673" s="107" t="s">
        <v>197</v>
      </c>
    </row>
    <row r="674" spans="1:9" x14ac:dyDescent="0.2">
      <c r="A674" s="107" t="s">
        <v>1133</v>
      </c>
      <c r="B674" s="107"/>
      <c r="C674" s="107" t="s">
        <v>1123</v>
      </c>
      <c r="D674" s="107" t="s">
        <v>579</v>
      </c>
      <c r="E674" s="107" t="s">
        <v>1134</v>
      </c>
      <c r="F674" s="94">
        <v>6.83</v>
      </c>
      <c r="G674" s="94">
        <v>2.48</v>
      </c>
      <c r="H674" s="95">
        <v>1.754032258064516</v>
      </c>
      <c r="I674" s="107" t="s">
        <v>197</v>
      </c>
    </row>
    <row r="675" spans="1:9" x14ac:dyDescent="0.2">
      <c r="A675" s="107" t="s">
        <v>1133</v>
      </c>
      <c r="B675" s="107"/>
      <c r="C675" s="107" t="s">
        <v>1203</v>
      </c>
      <c r="D675" s="107" t="s">
        <v>579</v>
      </c>
      <c r="E675" s="107" t="s">
        <v>1134</v>
      </c>
      <c r="F675" s="94">
        <v>10.61</v>
      </c>
      <c r="G675" s="94">
        <v>6.83</v>
      </c>
      <c r="H675" s="95">
        <v>0.55344070278184465</v>
      </c>
      <c r="I675" s="107" t="s">
        <v>197</v>
      </c>
    </row>
    <row r="676" spans="1:9" x14ac:dyDescent="0.2">
      <c r="A676" s="131" t="s">
        <v>1133</v>
      </c>
      <c r="B676" s="107"/>
      <c r="C676" s="107" t="s">
        <v>1497</v>
      </c>
      <c r="D676" s="107" t="s">
        <v>579</v>
      </c>
      <c r="E676" s="107" t="s">
        <v>1134</v>
      </c>
      <c r="F676" s="94">
        <v>17.43</v>
      </c>
      <c r="G676" s="94">
        <v>10.61</v>
      </c>
      <c r="H676" s="95">
        <v>0.64278982092365688</v>
      </c>
      <c r="I676" s="107" t="s">
        <v>197</v>
      </c>
    </row>
    <row r="677" spans="1:9" x14ac:dyDescent="0.2">
      <c r="A677" s="107" t="s">
        <v>1426</v>
      </c>
      <c r="B677" s="107"/>
      <c r="C677" s="107" t="s">
        <v>1422</v>
      </c>
      <c r="D677" s="107" t="s">
        <v>579</v>
      </c>
      <c r="E677" s="107" t="s">
        <v>1427</v>
      </c>
      <c r="F677" s="92">
        <v>6</v>
      </c>
      <c r="G677" s="92">
        <v>5</v>
      </c>
      <c r="H677" s="95">
        <v>0.19999999999999996</v>
      </c>
      <c r="I677" s="107" t="s">
        <v>142</v>
      </c>
    </row>
    <row r="678" spans="1:9" x14ac:dyDescent="0.2">
      <c r="A678" s="107" t="s">
        <v>1514</v>
      </c>
      <c r="B678" s="107"/>
      <c r="C678" s="107" t="s">
        <v>1497</v>
      </c>
      <c r="D678" s="107" t="s">
        <v>579</v>
      </c>
      <c r="E678" s="107" t="s">
        <v>1515</v>
      </c>
      <c r="F678" s="94">
        <v>4</v>
      </c>
      <c r="G678" s="94">
        <v>3.2</v>
      </c>
      <c r="H678" s="95">
        <v>0.25</v>
      </c>
      <c r="I678" s="107" t="s">
        <v>146</v>
      </c>
    </row>
    <row r="679" spans="1:9" x14ac:dyDescent="0.2">
      <c r="A679" s="107" t="s">
        <v>1018</v>
      </c>
      <c r="B679" s="107" t="s">
        <v>841</v>
      </c>
      <c r="C679" s="107" t="s">
        <v>1591</v>
      </c>
      <c r="D679" s="107" t="s">
        <v>579</v>
      </c>
      <c r="E679" s="107" t="s">
        <v>272</v>
      </c>
      <c r="F679" s="94">
        <v>2.48</v>
      </c>
      <c r="G679" s="94">
        <v>2.36</v>
      </c>
      <c r="H679" s="95">
        <f>F679/G679-1</f>
        <v>5.0847457627118731E-2</v>
      </c>
      <c r="I679" s="107" t="s">
        <v>147</v>
      </c>
    </row>
    <row r="680" spans="1:9" x14ac:dyDescent="0.2">
      <c r="A680" s="107" t="s">
        <v>1330</v>
      </c>
      <c r="B680" s="107"/>
      <c r="C680" s="107" t="s">
        <v>1203</v>
      </c>
      <c r="D680" s="107" t="s">
        <v>159</v>
      </c>
      <c r="E680" s="107" t="s">
        <v>1331</v>
      </c>
      <c r="F680" s="92">
        <v>0.8</v>
      </c>
      <c r="G680" s="92">
        <v>1.66</v>
      </c>
      <c r="H680" s="95">
        <v>-0.51807228915662651</v>
      </c>
      <c r="I680" s="107" t="s">
        <v>145</v>
      </c>
    </row>
    <row r="681" spans="1:9" x14ac:dyDescent="0.2">
      <c r="A681" s="107" t="s">
        <v>1330</v>
      </c>
      <c r="B681" s="107"/>
      <c r="C681" s="107" t="s">
        <v>1558</v>
      </c>
      <c r="D681" s="107" t="s">
        <v>579</v>
      </c>
      <c r="E681" s="107" t="s">
        <v>1331</v>
      </c>
      <c r="F681" s="94">
        <v>0.9</v>
      </c>
      <c r="G681" s="94">
        <v>0.8</v>
      </c>
      <c r="H681" s="95">
        <f>F681/G681-1</f>
        <v>0.125</v>
      </c>
      <c r="I681" s="107" t="s">
        <v>145</v>
      </c>
    </row>
    <row r="682" spans="1:9" x14ac:dyDescent="0.2">
      <c r="A682" s="107" t="s">
        <v>1019</v>
      </c>
      <c r="B682" s="107" t="s">
        <v>841</v>
      </c>
      <c r="C682" s="107" t="s">
        <v>1422</v>
      </c>
      <c r="D682" s="107" t="s">
        <v>579</v>
      </c>
      <c r="E682" s="107" t="s">
        <v>273</v>
      </c>
      <c r="F682" s="94">
        <v>3.65</v>
      </c>
      <c r="G682" s="94">
        <v>3.48</v>
      </c>
      <c r="H682" s="95">
        <v>4.8850574712643757E-2</v>
      </c>
      <c r="I682" s="107" t="s">
        <v>143</v>
      </c>
    </row>
    <row r="683" spans="1:9" x14ac:dyDescent="0.2">
      <c r="A683" s="107" t="s">
        <v>1318</v>
      </c>
      <c r="B683" s="107"/>
      <c r="C683" s="107" t="s">
        <v>1203</v>
      </c>
      <c r="D683" s="107" t="s">
        <v>579</v>
      </c>
      <c r="E683" s="107" t="s">
        <v>1319</v>
      </c>
      <c r="F683" s="94">
        <v>3.16</v>
      </c>
      <c r="G683" s="94">
        <v>2.52</v>
      </c>
      <c r="H683" s="95">
        <v>0.25396825396825395</v>
      </c>
      <c r="I683" s="107" t="s">
        <v>795</v>
      </c>
    </row>
    <row r="684" spans="1:9" x14ac:dyDescent="0.2">
      <c r="A684" s="107" t="s">
        <v>1222</v>
      </c>
      <c r="B684" s="107"/>
      <c r="C684" s="107" t="s">
        <v>1203</v>
      </c>
      <c r="D684" s="107" t="s">
        <v>579</v>
      </c>
      <c r="E684" s="107" t="s">
        <v>1223</v>
      </c>
      <c r="F684" s="94">
        <v>4.8</v>
      </c>
      <c r="G684" s="94">
        <v>4.5999999999999996</v>
      </c>
      <c r="H684" s="95">
        <v>4.3478260869565188E-2</v>
      </c>
      <c r="I684" s="107" t="s">
        <v>142</v>
      </c>
    </row>
    <row r="685" spans="1:9" x14ac:dyDescent="0.2">
      <c r="A685" s="107" t="s">
        <v>1285</v>
      </c>
      <c r="B685" s="107"/>
      <c r="C685" s="107" t="s">
        <v>1203</v>
      </c>
      <c r="D685" s="107" t="s">
        <v>579</v>
      </c>
      <c r="E685" s="107" t="s">
        <v>1286</v>
      </c>
      <c r="F685" s="94">
        <v>2.16</v>
      </c>
      <c r="G685" s="94">
        <v>2.04</v>
      </c>
      <c r="H685" s="95">
        <v>5.8823529411764719E-2</v>
      </c>
      <c r="I685" s="107" t="s">
        <v>145</v>
      </c>
    </row>
    <row r="686" spans="1:9" x14ac:dyDescent="0.2">
      <c r="A686" s="107" t="s">
        <v>1436</v>
      </c>
      <c r="B686" s="107"/>
      <c r="C686" s="107" t="s">
        <v>1422</v>
      </c>
      <c r="D686" s="107" t="s">
        <v>579</v>
      </c>
      <c r="E686" s="107" t="s">
        <v>1437</v>
      </c>
      <c r="F686" s="94">
        <v>3</v>
      </c>
      <c r="G686" s="94">
        <v>2.72</v>
      </c>
      <c r="H686" s="95">
        <v>0.10294117647058809</v>
      </c>
      <c r="I686" s="107" t="s">
        <v>198</v>
      </c>
    </row>
    <row r="687" spans="1:9" x14ac:dyDescent="0.2">
      <c r="A687" s="107" t="s">
        <v>1224</v>
      </c>
      <c r="B687" s="107"/>
      <c r="C687" s="107" t="s">
        <v>1203</v>
      </c>
      <c r="D687" s="107" t="s">
        <v>579</v>
      </c>
      <c r="E687" s="107" t="s">
        <v>1225</v>
      </c>
      <c r="F687" s="94">
        <v>2.64</v>
      </c>
      <c r="G687" s="94">
        <v>2.48</v>
      </c>
      <c r="H687" s="95">
        <v>6.4516129032258229E-2</v>
      </c>
      <c r="I687" s="107" t="s">
        <v>141</v>
      </c>
    </row>
    <row r="688" spans="1:9" x14ac:dyDescent="0.2">
      <c r="A688" s="107" t="s">
        <v>1532</v>
      </c>
      <c r="B688" s="107"/>
      <c r="C688" s="107" t="s">
        <v>1497</v>
      </c>
      <c r="D688" s="107" t="s">
        <v>579</v>
      </c>
      <c r="E688" s="107" t="s">
        <v>1533</v>
      </c>
      <c r="F688" s="94">
        <v>3</v>
      </c>
      <c r="G688" s="94">
        <v>2.75</v>
      </c>
      <c r="H688" s="95">
        <v>9.0909090909090828E-2</v>
      </c>
      <c r="I688" s="107" t="s">
        <v>146</v>
      </c>
    </row>
    <row r="689" spans="1:9" x14ac:dyDescent="0.2">
      <c r="A689" s="107" t="s">
        <v>1455</v>
      </c>
      <c r="B689" s="107"/>
      <c r="C689" s="107" t="s">
        <v>1422</v>
      </c>
      <c r="D689" s="107" t="s">
        <v>579</v>
      </c>
      <c r="E689" s="107" t="s">
        <v>1456</v>
      </c>
      <c r="F689" s="94">
        <v>2.2000000000000002</v>
      </c>
      <c r="G689" s="94">
        <v>2.04</v>
      </c>
      <c r="H689" s="95">
        <v>7.8431372549019773E-2</v>
      </c>
      <c r="I689" s="107" t="s">
        <v>140</v>
      </c>
    </row>
    <row r="690" spans="1:9" x14ac:dyDescent="0.2">
      <c r="A690" s="107" t="s">
        <v>954</v>
      </c>
      <c r="B690" s="107" t="s">
        <v>841</v>
      </c>
      <c r="C690" s="107" t="s">
        <v>1558</v>
      </c>
      <c r="D690" s="107" t="s">
        <v>579</v>
      </c>
      <c r="E690" s="107" t="s">
        <v>685</v>
      </c>
      <c r="F690" s="94">
        <v>2.97</v>
      </c>
      <c r="G690" s="94">
        <v>2.96</v>
      </c>
      <c r="H690" s="95">
        <f>F690/G690-1</f>
        <v>3.3783783783785104E-3</v>
      </c>
      <c r="I690" s="107" t="s">
        <v>795</v>
      </c>
    </row>
    <row r="691" spans="1:9" x14ac:dyDescent="0.2">
      <c r="A691" s="107" t="s">
        <v>1612</v>
      </c>
      <c r="B691" s="107"/>
      <c r="C691" s="107" t="s">
        <v>1591</v>
      </c>
      <c r="D691" s="107" t="s">
        <v>579</v>
      </c>
      <c r="E691" s="107" t="s">
        <v>1613</v>
      </c>
      <c r="F691" s="94">
        <v>0.8</v>
      </c>
      <c r="G691" s="94">
        <v>0.68</v>
      </c>
      <c r="H691" s="95">
        <f>F691/G691-1</f>
        <v>0.17647058823529416</v>
      </c>
      <c r="I691" s="107" t="s">
        <v>142</v>
      </c>
    </row>
    <row r="692" spans="1:9" x14ac:dyDescent="0.2">
      <c r="A692" s="107" t="s">
        <v>1260</v>
      </c>
      <c r="B692" s="107"/>
      <c r="C692" s="107" t="s">
        <v>1203</v>
      </c>
      <c r="D692" s="107" t="s">
        <v>579</v>
      </c>
      <c r="E692" s="107" t="s">
        <v>1261</v>
      </c>
      <c r="F692" s="94">
        <v>1.72</v>
      </c>
      <c r="G692" s="94">
        <v>1.52</v>
      </c>
      <c r="H692" s="95">
        <v>0.13157894736842102</v>
      </c>
      <c r="I692" s="107" t="s">
        <v>140</v>
      </c>
    </row>
    <row r="693" spans="1:9" x14ac:dyDescent="0.2">
      <c r="A693" s="107" t="s">
        <v>1363</v>
      </c>
      <c r="B693" s="107"/>
      <c r="C693" s="107" t="s">
        <v>1355</v>
      </c>
      <c r="D693" s="107" t="s">
        <v>579</v>
      </c>
      <c r="E693" s="107" t="s">
        <v>689</v>
      </c>
      <c r="F693" s="94">
        <v>1.24</v>
      </c>
      <c r="G693" s="94">
        <v>1.1399999999999999</v>
      </c>
      <c r="H693" s="95">
        <v>8.7719298245614086E-2</v>
      </c>
      <c r="I693" s="107" t="s">
        <v>146</v>
      </c>
    </row>
    <row r="694" spans="1:9" x14ac:dyDescent="0.2">
      <c r="A694" s="107" t="s">
        <v>1021</v>
      </c>
      <c r="B694" s="107" t="s">
        <v>841</v>
      </c>
      <c r="C694" s="107" t="s">
        <v>1203</v>
      </c>
      <c r="D694" s="107" t="s">
        <v>579</v>
      </c>
      <c r="E694" s="107" t="s">
        <v>784</v>
      </c>
      <c r="F694" s="94">
        <v>3.4</v>
      </c>
      <c r="G694" s="94">
        <v>3.08</v>
      </c>
      <c r="H694" s="95">
        <v>0.10389610389610393</v>
      </c>
      <c r="I694" s="107" t="s">
        <v>142</v>
      </c>
    </row>
    <row r="695" spans="1:9" x14ac:dyDescent="0.2">
      <c r="A695" s="107" t="s">
        <v>1364</v>
      </c>
      <c r="B695" s="107"/>
      <c r="C695" s="107" t="s">
        <v>1355</v>
      </c>
      <c r="D695" s="107" t="s">
        <v>579</v>
      </c>
      <c r="E695" s="107" t="s">
        <v>1365</v>
      </c>
      <c r="F695" s="94">
        <v>2.84</v>
      </c>
      <c r="G695" s="94">
        <v>2.3199999999999998</v>
      </c>
      <c r="H695" s="95">
        <v>0.22413793103448287</v>
      </c>
      <c r="I695" s="107" t="s">
        <v>795</v>
      </c>
    </row>
    <row r="696" spans="1:9" x14ac:dyDescent="0.2">
      <c r="A696" s="107" t="s">
        <v>1457</v>
      </c>
      <c r="B696" s="107"/>
      <c r="C696" s="107" t="s">
        <v>1422</v>
      </c>
      <c r="D696" s="107" t="s">
        <v>579</v>
      </c>
      <c r="E696" s="107" t="s">
        <v>1458</v>
      </c>
      <c r="F696" s="92">
        <v>0.7</v>
      </c>
      <c r="G696" s="92">
        <v>0.5</v>
      </c>
      <c r="H696" s="95">
        <v>0.39999999999999991</v>
      </c>
      <c r="I696" s="107" t="s">
        <v>197</v>
      </c>
    </row>
    <row r="697" spans="1:9" x14ac:dyDescent="0.2">
      <c r="A697" s="107" t="s">
        <v>1320</v>
      </c>
      <c r="B697" s="107"/>
      <c r="C697" s="107" t="s">
        <v>1203</v>
      </c>
      <c r="D697" s="107" t="s">
        <v>579</v>
      </c>
      <c r="E697" s="107" t="s">
        <v>1321</v>
      </c>
      <c r="F697" s="94">
        <v>4.58</v>
      </c>
      <c r="G697" s="94">
        <v>4.4000000000000004</v>
      </c>
      <c r="H697" s="95">
        <v>4.0909090909090784E-2</v>
      </c>
      <c r="I697" s="107" t="s">
        <v>145</v>
      </c>
    </row>
    <row r="698" spans="1:9" x14ac:dyDescent="0.2">
      <c r="A698" s="107" t="s">
        <v>1022</v>
      </c>
      <c r="B698" s="107" t="s">
        <v>841</v>
      </c>
      <c r="C698" s="107" t="s">
        <v>1203</v>
      </c>
      <c r="D698" s="107" t="s">
        <v>579</v>
      </c>
      <c r="E698" s="107" t="s">
        <v>249</v>
      </c>
      <c r="F698" s="94">
        <v>2.4</v>
      </c>
      <c r="G698" s="94">
        <v>2.2000000000000002</v>
      </c>
      <c r="H698" s="95">
        <v>9.0909090909090828E-2</v>
      </c>
      <c r="I698" s="107" t="s">
        <v>147</v>
      </c>
    </row>
    <row r="699" spans="1:9" x14ac:dyDescent="0.2">
      <c r="A699" s="107" t="s">
        <v>1516</v>
      </c>
      <c r="B699" s="107"/>
      <c r="C699" s="107" t="s">
        <v>1497</v>
      </c>
      <c r="D699" s="107" t="s">
        <v>579</v>
      </c>
      <c r="E699" s="107" t="s">
        <v>1517</v>
      </c>
      <c r="F699" s="92">
        <v>6.8</v>
      </c>
      <c r="G699" s="92">
        <v>6.6</v>
      </c>
      <c r="H699" s="95">
        <v>3.0303030303030276E-2</v>
      </c>
      <c r="I699" s="107" t="s">
        <v>795</v>
      </c>
    </row>
    <row r="700" spans="1:9" x14ac:dyDescent="0.2">
      <c r="A700" s="107" t="s">
        <v>1438</v>
      </c>
      <c r="B700" s="107"/>
      <c r="C700" s="107" t="s">
        <v>1422</v>
      </c>
      <c r="D700" s="107" t="s">
        <v>579</v>
      </c>
      <c r="E700" s="107" t="s">
        <v>1439</v>
      </c>
      <c r="F700" s="94">
        <v>2.72</v>
      </c>
      <c r="G700" s="94">
        <v>2.64</v>
      </c>
      <c r="H700" s="95">
        <v>3.0303030303030276E-2</v>
      </c>
      <c r="I700" s="107" t="s">
        <v>145</v>
      </c>
    </row>
    <row r="701" spans="1:9" x14ac:dyDescent="0.2">
      <c r="A701" s="107" t="s">
        <v>1024</v>
      </c>
      <c r="B701" s="107" t="s">
        <v>841</v>
      </c>
      <c r="C701" s="107" t="s">
        <v>1591</v>
      </c>
      <c r="D701" s="107" t="s">
        <v>579</v>
      </c>
      <c r="E701" s="107" t="s">
        <v>275</v>
      </c>
      <c r="F701" s="94">
        <v>3.2</v>
      </c>
      <c r="G701" s="94">
        <v>3.16</v>
      </c>
      <c r="H701" s="95">
        <f>F701/G701-1</f>
        <v>1.2658227848101333E-2</v>
      </c>
      <c r="I701" s="107" t="s">
        <v>140</v>
      </c>
    </row>
    <row r="702" spans="1:9" x14ac:dyDescent="0.2">
      <c r="A702" s="107" t="s">
        <v>1614</v>
      </c>
      <c r="B702" s="107"/>
      <c r="C702" s="107" t="s">
        <v>1591</v>
      </c>
      <c r="D702" s="107" t="s">
        <v>579</v>
      </c>
      <c r="E702" s="107" t="s">
        <v>1615</v>
      </c>
      <c r="F702" s="94">
        <v>0.92</v>
      </c>
      <c r="G702" s="94">
        <v>0.88</v>
      </c>
      <c r="H702" s="95">
        <f>F702/G702-1</f>
        <v>4.5454545454545414E-2</v>
      </c>
      <c r="I702" s="107" t="s">
        <v>142</v>
      </c>
    </row>
    <row r="703" spans="1:9" x14ac:dyDescent="0.2">
      <c r="A703" s="107" t="s">
        <v>1025</v>
      </c>
      <c r="B703" s="107" t="s">
        <v>841</v>
      </c>
      <c r="C703" s="107" t="s">
        <v>1422</v>
      </c>
      <c r="D703" s="107" t="s">
        <v>579</v>
      </c>
      <c r="E703" s="107" t="s">
        <v>514</v>
      </c>
      <c r="F703" s="94">
        <v>1.96</v>
      </c>
      <c r="G703" s="94">
        <v>1.88</v>
      </c>
      <c r="H703" s="95">
        <v>4.2553191489361764E-2</v>
      </c>
      <c r="I703" s="107" t="s">
        <v>143</v>
      </c>
    </row>
    <row r="704" spans="1:9" x14ac:dyDescent="0.2">
      <c r="A704" s="107" t="s">
        <v>1026</v>
      </c>
      <c r="B704" s="107" t="s">
        <v>841</v>
      </c>
      <c r="C704" s="107" t="s">
        <v>1203</v>
      </c>
      <c r="D704" s="107" t="s">
        <v>579</v>
      </c>
      <c r="E704" s="107" t="s">
        <v>488</v>
      </c>
      <c r="F704" s="92">
        <v>4.8</v>
      </c>
      <c r="G704" s="92">
        <v>4.32</v>
      </c>
      <c r="H704" s="95">
        <v>0.11111111111111094</v>
      </c>
      <c r="I704" s="107" t="s">
        <v>142</v>
      </c>
    </row>
    <row r="705" spans="1:9" x14ac:dyDescent="0.2">
      <c r="A705" s="107" t="s">
        <v>1027</v>
      </c>
      <c r="B705" s="107" t="s">
        <v>841</v>
      </c>
      <c r="C705" s="107" t="s">
        <v>1558</v>
      </c>
      <c r="D705" s="107" t="s">
        <v>579</v>
      </c>
      <c r="E705" s="107" t="s">
        <v>276</v>
      </c>
      <c r="F705" s="94">
        <v>4.32</v>
      </c>
      <c r="G705" s="94">
        <v>3.6</v>
      </c>
      <c r="H705" s="95">
        <f>F705/G705-1</f>
        <v>0.19999999999999996</v>
      </c>
      <c r="I705" s="107" t="s">
        <v>146</v>
      </c>
    </row>
    <row r="706" spans="1:9" x14ac:dyDescent="0.2">
      <c r="A706" s="107" t="s">
        <v>1380</v>
      </c>
      <c r="B706" s="107"/>
      <c r="C706" s="107" t="s">
        <v>1355</v>
      </c>
      <c r="D706" s="107" t="s">
        <v>579</v>
      </c>
      <c r="E706" s="107" t="s">
        <v>1381</v>
      </c>
      <c r="F706" s="94">
        <v>2.2400000000000002</v>
      </c>
      <c r="G706" s="94">
        <v>2</v>
      </c>
      <c r="H706" s="95">
        <v>0.12000000000000011</v>
      </c>
      <c r="I706" s="107" t="s">
        <v>198</v>
      </c>
    </row>
    <row r="707" spans="1:9" x14ac:dyDescent="0.2">
      <c r="A707" s="107" t="s">
        <v>1166</v>
      </c>
      <c r="B707" s="107"/>
      <c r="C707" s="107" t="s">
        <v>1123</v>
      </c>
      <c r="D707" s="107" t="s">
        <v>579</v>
      </c>
      <c r="E707" s="107" t="s">
        <v>1167</v>
      </c>
      <c r="F707" s="94">
        <v>0.44</v>
      </c>
      <c r="G707" s="94">
        <v>0.4</v>
      </c>
      <c r="H707" s="95">
        <v>9.9999999999999867E-2</v>
      </c>
      <c r="I707" s="107" t="s">
        <v>198</v>
      </c>
    </row>
    <row r="708" spans="1:9" x14ac:dyDescent="0.2">
      <c r="A708" s="107" t="s">
        <v>1322</v>
      </c>
      <c r="B708" s="107"/>
      <c r="C708" s="107" t="s">
        <v>1203</v>
      </c>
      <c r="D708" s="107" t="s">
        <v>579</v>
      </c>
      <c r="E708" s="107" t="s">
        <v>1323</v>
      </c>
      <c r="F708" s="94">
        <v>1.2</v>
      </c>
      <c r="G708" s="94">
        <v>1.04</v>
      </c>
      <c r="H708" s="95">
        <v>0.15384615384615374</v>
      </c>
      <c r="I708" s="107" t="s">
        <v>141</v>
      </c>
    </row>
    <row r="709" spans="1:9" x14ac:dyDescent="0.2">
      <c r="A709" s="107" t="s">
        <v>1401</v>
      </c>
      <c r="B709" s="107"/>
      <c r="C709" s="107" t="s">
        <v>1355</v>
      </c>
      <c r="D709" s="107" t="s">
        <v>579</v>
      </c>
      <c r="E709" s="107" t="s">
        <v>811</v>
      </c>
      <c r="F709" s="94">
        <v>1.18</v>
      </c>
      <c r="G709" s="94">
        <v>1.04</v>
      </c>
      <c r="H709" s="95">
        <v>0.13461538461538458</v>
      </c>
      <c r="I709" s="107" t="s">
        <v>146</v>
      </c>
    </row>
    <row r="710" spans="1:9" x14ac:dyDescent="0.2">
      <c r="A710" s="107" t="s">
        <v>1168</v>
      </c>
      <c r="B710" s="107"/>
      <c r="C710" s="107" t="s">
        <v>1123</v>
      </c>
      <c r="D710" s="107" t="s">
        <v>579</v>
      </c>
      <c r="E710" s="107" t="s">
        <v>1169</v>
      </c>
      <c r="F710" s="94">
        <v>3.68</v>
      </c>
      <c r="G710" s="94">
        <v>2.08</v>
      </c>
      <c r="H710" s="95">
        <v>0.76923076923076916</v>
      </c>
      <c r="I710" s="107" t="s">
        <v>146</v>
      </c>
    </row>
    <row r="711" spans="1:9" x14ac:dyDescent="0.2">
      <c r="A711" s="107" t="s">
        <v>1226</v>
      </c>
      <c r="B711" s="107"/>
      <c r="C711" s="107" t="s">
        <v>1203</v>
      </c>
      <c r="D711" s="107" t="s">
        <v>579</v>
      </c>
      <c r="E711" s="107" t="s">
        <v>1227</v>
      </c>
      <c r="F711" s="94">
        <v>2.68</v>
      </c>
      <c r="G711" s="94">
        <v>2.36</v>
      </c>
      <c r="H711" s="95">
        <v>0.13559322033898313</v>
      </c>
      <c r="I711" s="107" t="s">
        <v>140</v>
      </c>
    </row>
    <row r="712" spans="1:9" x14ac:dyDescent="0.2">
      <c r="A712" s="107" t="s">
        <v>1440</v>
      </c>
      <c r="B712" s="107"/>
      <c r="C712" s="107" t="s">
        <v>1422</v>
      </c>
      <c r="D712" s="107" t="s">
        <v>579</v>
      </c>
      <c r="E712" s="107" t="s">
        <v>1441</v>
      </c>
      <c r="F712" s="94">
        <v>3.72</v>
      </c>
      <c r="G712" s="94">
        <v>3.52</v>
      </c>
      <c r="H712" s="95">
        <v>5.6818181818181879E-2</v>
      </c>
      <c r="I712" s="107" t="s">
        <v>142</v>
      </c>
    </row>
    <row r="713" spans="1:9" x14ac:dyDescent="0.2">
      <c r="A713" s="107" t="s">
        <v>1387</v>
      </c>
      <c r="B713" s="107"/>
      <c r="C713" s="107" t="s">
        <v>1355</v>
      </c>
      <c r="D713" s="107" t="s">
        <v>579</v>
      </c>
      <c r="E713" s="107" t="s">
        <v>1388</v>
      </c>
      <c r="F713" s="94">
        <v>1.52</v>
      </c>
      <c r="G713" s="94">
        <v>1.45</v>
      </c>
      <c r="H713" s="95">
        <v>4.8275862068965614E-2</v>
      </c>
      <c r="I713" s="107" t="s">
        <v>795</v>
      </c>
    </row>
    <row r="714" spans="1:9" x14ac:dyDescent="0.2">
      <c r="A714" s="107" t="s">
        <v>1526</v>
      </c>
      <c r="B714" s="107"/>
      <c r="C714" s="107" t="s">
        <v>1497</v>
      </c>
      <c r="D714" s="107" t="s">
        <v>579</v>
      </c>
      <c r="E714" s="107" t="s">
        <v>1527</v>
      </c>
      <c r="F714" s="92">
        <v>5.2</v>
      </c>
      <c r="G714" s="92">
        <v>4.72</v>
      </c>
      <c r="H714" s="95">
        <v>0.10169491525423746</v>
      </c>
      <c r="I714" s="107" t="s">
        <v>140</v>
      </c>
    </row>
    <row r="715" spans="1:9" x14ac:dyDescent="0.2">
      <c r="A715" s="107" t="s">
        <v>1228</v>
      </c>
      <c r="B715" s="107"/>
      <c r="C715" s="107" t="s">
        <v>1203</v>
      </c>
      <c r="D715" s="107" t="s">
        <v>579</v>
      </c>
      <c r="E715" s="107" t="s">
        <v>1229</v>
      </c>
      <c r="F715" s="94">
        <v>6.08</v>
      </c>
      <c r="G715" s="94">
        <v>4.08</v>
      </c>
      <c r="H715" s="95">
        <v>0.49019607843137258</v>
      </c>
      <c r="I715" s="107" t="s">
        <v>140</v>
      </c>
    </row>
    <row r="716" spans="1:9" x14ac:dyDescent="0.2">
      <c r="A716" s="107" t="s">
        <v>1559</v>
      </c>
      <c r="B716" s="107"/>
      <c r="C716" s="107" t="s">
        <v>1558</v>
      </c>
      <c r="D716" s="107" t="s">
        <v>579</v>
      </c>
      <c r="E716" s="107" t="s">
        <v>1560</v>
      </c>
      <c r="F716" s="94">
        <v>6.6</v>
      </c>
      <c r="G716" s="94">
        <v>5.8</v>
      </c>
      <c r="H716" s="95">
        <f>F716/G716-1</f>
        <v>0.13793103448275867</v>
      </c>
      <c r="I716" s="107" t="s">
        <v>141</v>
      </c>
    </row>
    <row r="717" spans="1:9" x14ac:dyDescent="0.2">
      <c r="A717" s="107" t="s">
        <v>1324</v>
      </c>
      <c r="B717" s="107"/>
      <c r="C717" s="107" t="s">
        <v>1203</v>
      </c>
      <c r="D717" s="107" t="s">
        <v>579</v>
      </c>
      <c r="E717" s="107" t="s">
        <v>1325</v>
      </c>
      <c r="F717" s="92">
        <v>1.24</v>
      </c>
      <c r="G717" s="92">
        <v>1.1599999999999999</v>
      </c>
      <c r="H717" s="95">
        <v>6.8965517241379448E-2</v>
      </c>
      <c r="I717" s="107" t="s">
        <v>140</v>
      </c>
    </row>
    <row r="718" spans="1:9" x14ac:dyDescent="0.2">
      <c r="A718" s="107" t="s">
        <v>1122</v>
      </c>
      <c r="B718" s="107"/>
      <c r="C718" s="107" t="s">
        <v>1123</v>
      </c>
      <c r="D718" s="107" t="s">
        <v>579</v>
      </c>
      <c r="E718" s="107" t="s">
        <v>1124</v>
      </c>
      <c r="F718" s="92">
        <v>0.48</v>
      </c>
      <c r="G718" s="92">
        <v>0.44</v>
      </c>
      <c r="H718" s="95">
        <v>9.0909090909090828E-2</v>
      </c>
      <c r="I718" s="107" t="s">
        <v>141</v>
      </c>
    </row>
    <row r="719" spans="1:9" x14ac:dyDescent="0.2">
      <c r="A719" t="s">
        <v>1287</v>
      </c>
      <c r="B719"/>
      <c r="C719" t="s">
        <v>1203</v>
      </c>
      <c r="D719" t="s">
        <v>579</v>
      </c>
      <c r="E719" t="s">
        <v>1288</v>
      </c>
      <c r="F719" s="92">
        <v>1.6</v>
      </c>
      <c r="G719" s="92">
        <v>1.48</v>
      </c>
      <c r="H719" s="95">
        <v>8.1081081081081141E-2</v>
      </c>
      <c r="I719" t="s">
        <v>147</v>
      </c>
    </row>
    <row r="720" spans="1:9" x14ac:dyDescent="0.2">
      <c r="A720" t="s">
        <v>1007</v>
      </c>
      <c r="B720" t="s">
        <v>841</v>
      </c>
      <c r="C720" t="s">
        <v>1422</v>
      </c>
      <c r="D720" t="s">
        <v>579</v>
      </c>
      <c r="E720" t="s">
        <v>260</v>
      </c>
      <c r="F720" s="92">
        <v>6.88</v>
      </c>
      <c r="G720" s="92">
        <v>6.48</v>
      </c>
      <c r="H720" s="95">
        <v>6.1728395061728225E-2</v>
      </c>
      <c r="I720" t="s">
        <v>140</v>
      </c>
    </row>
    <row r="721" spans="1:9" x14ac:dyDescent="0.2">
      <c r="A721" s="107" t="s">
        <v>773</v>
      </c>
      <c r="B721" s="107" t="s">
        <v>841</v>
      </c>
      <c r="C721" s="107" t="s">
        <v>1591</v>
      </c>
      <c r="D721" s="107" t="s">
        <v>579</v>
      </c>
      <c r="E721" s="107" t="s">
        <v>646</v>
      </c>
      <c r="F721" s="94">
        <v>1.92</v>
      </c>
      <c r="G721" s="94">
        <v>1.91</v>
      </c>
      <c r="H721" s="95">
        <f>F721/G721-1</f>
        <v>5.2356020942407877E-3</v>
      </c>
      <c r="I721" s="107" t="s">
        <v>143</v>
      </c>
    </row>
    <row r="722" spans="1:9" x14ac:dyDescent="0.2">
      <c r="A722" t="s">
        <v>924</v>
      </c>
      <c r="B722" t="s">
        <v>841</v>
      </c>
      <c r="C722" t="s">
        <v>1203</v>
      </c>
      <c r="D722" t="s">
        <v>579</v>
      </c>
      <c r="E722" t="s">
        <v>280</v>
      </c>
      <c r="F722" s="92">
        <v>2.2400000000000002</v>
      </c>
      <c r="G722" s="92">
        <v>2.2000000000000002</v>
      </c>
      <c r="H722" s="95">
        <v>1.8181818181818299E-2</v>
      </c>
      <c r="I722" t="s">
        <v>143</v>
      </c>
    </row>
    <row r="723" spans="1:9" x14ac:dyDescent="0.2">
      <c r="A723" t="s">
        <v>1366</v>
      </c>
      <c r="B723"/>
      <c r="C723" t="s">
        <v>1355</v>
      </c>
      <c r="D723" t="s">
        <v>579</v>
      </c>
      <c r="E723" t="s">
        <v>1367</v>
      </c>
      <c r="F723" s="92">
        <v>2.6</v>
      </c>
      <c r="G723" s="92">
        <v>2.2999999999999998</v>
      </c>
      <c r="H723" s="95">
        <v>0.13043478260869579</v>
      </c>
      <c r="I723" t="s">
        <v>140</v>
      </c>
    </row>
    <row r="724" spans="1:9" x14ac:dyDescent="0.2">
      <c r="A724" s="107" t="s">
        <v>1150</v>
      </c>
      <c r="B724" s="107"/>
      <c r="C724" s="107" t="s">
        <v>1123</v>
      </c>
      <c r="D724" s="107" t="s">
        <v>579</v>
      </c>
      <c r="E724" s="107" t="s">
        <v>1151</v>
      </c>
      <c r="F724" s="94">
        <v>1</v>
      </c>
      <c r="G724" s="94">
        <v>0.8</v>
      </c>
      <c r="H724" s="95">
        <v>0.25</v>
      </c>
      <c r="I724" s="107" t="s">
        <v>142</v>
      </c>
    </row>
    <row r="725" spans="1:9" x14ac:dyDescent="0.2">
      <c r="A725" s="107" t="s">
        <v>1289</v>
      </c>
      <c r="B725" s="107"/>
      <c r="C725" s="107" t="s">
        <v>1203</v>
      </c>
      <c r="D725" s="107" t="s">
        <v>579</v>
      </c>
      <c r="E725" s="107" t="s">
        <v>1290</v>
      </c>
      <c r="F725" s="94">
        <v>0.6</v>
      </c>
      <c r="G725" s="94">
        <v>0.48</v>
      </c>
      <c r="H725" s="95">
        <v>0.25</v>
      </c>
      <c r="I725" s="107" t="s">
        <v>140</v>
      </c>
    </row>
    <row r="726" spans="1:9" x14ac:dyDescent="0.2">
      <c r="A726" s="107" t="s">
        <v>1262</v>
      </c>
      <c r="B726" s="107"/>
      <c r="C726" s="107" t="s">
        <v>1203</v>
      </c>
      <c r="D726" s="107" t="s">
        <v>579</v>
      </c>
      <c r="E726" s="107" t="s">
        <v>1263</v>
      </c>
      <c r="F726" s="94">
        <v>0.72</v>
      </c>
      <c r="G726" s="94">
        <v>0.68</v>
      </c>
      <c r="H726" s="95">
        <v>5.8823529411764497E-2</v>
      </c>
      <c r="I726" s="107" t="s">
        <v>795</v>
      </c>
    </row>
    <row r="727" spans="1:9" x14ac:dyDescent="0.2">
      <c r="A727" s="107" t="s">
        <v>1291</v>
      </c>
      <c r="B727" s="107"/>
      <c r="C727" s="107" t="s">
        <v>1203</v>
      </c>
      <c r="D727" s="107" t="s">
        <v>579</v>
      </c>
      <c r="E727" s="107" t="s">
        <v>1292</v>
      </c>
      <c r="F727" s="94">
        <v>7</v>
      </c>
      <c r="G727" s="94">
        <v>5.6</v>
      </c>
      <c r="H727" s="95">
        <v>0.25</v>
      </c>
      <c r="I727" s="107" t="s">
        <v>146</v>
      </c>
    </row>
    <row r="728" spans="1:9" x14ac:dyDescent="0.2">
      <c r="A728" s="107" t="s">
        <v>1230</v>
      </c>
      <c r="B728" s="107"/>
      <c r="C728" s="107" t="s">
        <v>1203</v>
      </c>
      <c r="D728" s="107" t="s">
        <v>579</v>
      </c>
      <c r="E728" s="107" t="s">
        <v>1231</v>
      </c>
      <c r="F728" s="94">
        <v>1.7</v>
      </c>
      <c r="G728" s="94">
        <v>1.64</v>
      </c>
      <c r="H728" s="95">
        <v>3.6585365853658569E-2</v>
      </c>
      <c r="I728" s="107" t="s">
        <v>197</v>
      </c>
    </row>
    <row r="729" spans="1:9" x14ac:dyDescent="0.2">
      <c r="A729" s="107" t="s">
        <v>1326</v>
      </c>
      <c r="B729" s="107"/>
      <c r="C729" s="107" t="s">
        <v>1203</v>
      </c>
      <c r="D729" s="107" t="s">
        <v>579</v>
      </c>
      <c r="E729" s="107" t="s">
        <v>1327</v>
      </c>
      <c r="F729" s="94">
        <v>3.28</v>
      </c>
      <c r="G729" s="94">
        <v>3.2</v>
      </c>
      <c r="H729" s="95">
        <v>2.4999999999999911E-2</v>
      </c>
      <c r="I729" s="107" t="s">
        <v>142</v>
      </c>
    </row>
    <row r="730" spans="1:9" x14ac:dyDescent="0.2">
      <c r="A730" s="107" t="s">
        <v>1328</v>
      </c>
      <c r="B730" s="107"/>
      <c r="C730" s="107" t="s">
        <v>1203</v>
      </c>
      <c r="D730" s="107" t="s">
        <v>579</v>
      </c>
      <c r="E730" s="107" t="s">
        <v>1329</v>
      </c>
      <c r="F730" s="94">
        <v>1.95</v>
      </c>
      <c r="G730" s="94">
        <v>1.83</v>
      </c>
      <c r="H730" s="95">
        <v>6.5573770491803129E-2</v>
      </c>
      <c r="I730" s="107" t="s">
        <v>145</v>
      </c>
    </row>
    <row r="731" spans="1:9" x14ac:dyDescent="0.2">
      <c r="A731" t="s">
        <v>1232</v>
      </c>
      <c r="B731"/>
      <c r="C731" t="s">
        <v>1203</v>
      </c>
      <c r="D731" t="s">
        <v>579</v>
      </c>
      <c r="E731" t="s">
        <v>1233</v>
      </c>
      <c r="F731" s="94">
        <v>1.2</v>
      </c>
      <c r="G731" s="94">
        <v>1.1200000000000001</v>
      </c>
      <c r="H731" s="95">
        <v>7.1428571428571397E-2</v>
      </c>
      <c r="I731" t="s">
        <v>140</v>
      </c>
    </row>
    <row r="732" spans="1:9" x14ac:dyDescent="0.2">
      <c r="A732" s="107" t="s">
        <v>1264</v>
      </c>
      <c r="B732" s="107"/>
      <c r="C732" s="107" t="s">
        <v>1203</v>
      </c>
      <c r="D732" s="107" t="s">
        <v>579</v>
      </c>
      <c r="E732" s="107" t="s">
        <v>1265</v>
      </c>
      <c r="F732" s="94">
        <v>2.2799999999999998</v>
      </c>
      <c r="G732" s="94">
        <v>2</v>
      </c>
      <c r="H732" s="95">
        <v>0.1399999999999999</v>
      </c>
      <c r="I732" s="107" t="s">
        <v>146</v>
      </c>
    </row>
    <row r="733" spans="1:9" x14ac:dyDescent="0.2">
      <c r="A733" s="107"/>
      <c r="B733" s="107"/>
      <c r="C733" s="107"/>
      <c r="D733" s="107"/>
      <c r="E733" s="107"/>
      <c r="F733" s="94"/>
      <c r="G733" s="94"/>
      <c r="H733" s="95"/>
      <c r="I733" s="107"/>
    </row>
    <row r="734" spans="1:9" x14ac:dyDescent="0.2">
      <c r="A734" s="107"/>
      <c r="B734" s="107"/>
      <c r="C734" s="107"/>
      <c r="D734" s="107"/>
      <c r="E734" s="107"/>
      <c r="F734" s="94"/>
      <c r="G734" s="94"/>
      <c r="H734" s="95"/>
      <c r="I734" s="107"/>
    </row>
    <row r="735" spans="1:9" x14ac:dyDescent="0.2">
      <c r="A735" s="107"/>
      <c r="B735" s="107"/>
      <c r="C735" s="107"/>
      <c r="D735" s="107"/>
      <c r="E735" s="107"/>
      <c r="F735" s="94"/>
      <c r="G735" s="94"/>
      <c r="H735" s="94"/>
      <c r="I735" s="107"/>
    </row>
    <row r="736" spans="1:9" x14ac:dyDescent="0.2">
      <c r="A736" s="107"/>
      <c r="B736" s="107"/>
      <c r="C736" s="107"/>
      <c r="D736" s="107"/>
      <c r="E736" s="107"/>
      <c r="F736" s="94"/>
      <c r="G736" s="94"/>
      <c r="H736" s="94"/>
      <c r="I736" s="107"/>
    </row>
    <row r="737" spans="1:9" x14ac:dyDescent="0.2">
      <c r="A737" s="107"/>
      <c r="B737" s="107"/>
      <c r="C737" s="107"/>
      <c r="D737" s="107"/>
      <c r="E737" s="107"/>
      <c r="F737" s="94"/>
      <c r="G737" s="94"/>
      <c r="H737" s="94"/>
      <c r="I737" s="107"/>
    </row>
    <row r="738" spans="1:9" x14ac:dyDescent="0.2">
      <c r="A738" s="107"/>
      <c r="B738" s="107"/>
      <c r="C738" s="107"/>
      <c r="D738" s="107"/>
      <c r="E738" s="107"/>
      <c r="F738" s="92"/>
      <c r="G738" s="92"/>
      <c r="H738" s="95"/>
      <c r="I738" s="107"/>
    </row>
    <row r="739" spans="1:9" x14ac:dyDescent="0.2">
      <c r="A739" s="107"/>
      <c r="B739" s="107"/>
      <c r="C739" s="107"/>
      <c r="D739" s="107"/>
      <c r="E739" s="107"/>
      <c r="F739" s="92"/>
      <c r="G739" s="92"/>
      <c r="H739" s="95"/>
      <c r="I739" s="107"/>
    </row>
    <row r="740" spans="1:9" x14ac:dyDescent="0.2">
      <c r="A740" s="107"/>
      <c r="B740" s="107"/>
      <c r="C740" s="107"/>
      <c r="D740" s="107"/>
      <c r="E740" s="107"/>
      <c r="F740" s="92"/>
      <c r="G740" s="92"/>
      <c r="H740" s="95"/>
      <c r="I740" s="107"/>
    </row>
    <row r="741" spans="1:9" x14ac:dyDescent="0.2">
      <c r="A741" s="107"/>
      <c r="B741" s="107"/>
      <c r="C741" s="107"/>
      <c r="D741" s="107"/>
      <c r="E741" s="107"/>
      <c r="F741" s="92"/>
      <c r="G741" s="92"/>
      <c r="H741" s="95"/>
      <c r="I741" s="107"/>
    </row>
    <row r="742" spans="1:9" x14ac:dyDescent="0.2">
      <c r="A742" s="107"/>
      <c r="B742" s="107"/>
      <c r="C742" s="107"/>
      <c r="D742" s="107"/>
      <c r="E742" s="107"/>
      <c r="F742" s="94"/>
      <c r="G742" s="94"/>
      <c r="H742" s="95"/>
      <c r="I742" s="107"/>
    </row>
    <row r="743" spans="1:9" x14ac:dyDescent="0.2">
      <c r="A743" s="107"/>
      <c r="B743" s="107"/>
      <c r="C743" s="107"/>
      <c r="D743" s="107"/>
      <c r="E743" s="107"/>
      <c r="F743" s="94"/>
      <c r="G743" s="94"/>
      <c r="H743" s="95"/>
      <c r="I743" s="107"/>
    </row>
    <row r="744" spans="1:9" x14ac:dyDescent="0.2">
      <c r="A744" s="107"/>
      <c r="B744" s="107"/>
      <c r="C744" s="107"/>
      <c r="D744" s="107"/>
      <c r="E744" s="107"/>
      <c r="F744" s="94"/>
      <c r="G744" s="94"/>
      <c r="H744" s="95"/>
      <c r="I744" s="107"/>
    </row>
    <row r="745" spans="1:9" x14ac:dyDescent="0.2">
      <c r="A745" s="107"/>
      <c r="B745" s="107"/>
      <c r="C745" s="107"/>
      <c r="D745" s="107"/>
      <c r="E745" s="107"/>
      <c r="F745" s="94"/>
      <c r="G745" s="94"/>
      <c r="H745" s="95"/>
      <c r="I745" s="107"/>
    </row>
    <row r="746" spans="1:9" x14ac:dyDescent="0.2">
      <c r="A746" s="107"/>
      <c r="B746" s="107"/>
      <c r="C746" s="107"/>
      <c r="D746" s="107"/>
      <c r="E746" s="107"/>
      <c r="F746" s="94"/>
      <c r="G746" s="94"/>
      <c r="H746" s="95"/>
      <c r="I746" s="107"/>
    </row>
    <row r="747" spans="1:9" x14ac:dyDescent="0.2">
      <c r="A747" s="107"/>
      <c r="B747" s="107"/>
      <c r="C747" s="107"/>
      <c r="D747" s="107"/>
      <c r="E747" s="107"/>
      <c r="F747" s="94"/>
      <c r="G747" s="94"/>
      <c r="H747" s="95"/>
      <c r="I747" s="107"/>
    </row>
    <row r="748" spans="1:9" x14ac:dyDescent="0.2">
      <c r="A748" s="107"/>
      <c r="B748" s="107"/>
      <c r="C748" s="107"/>
      <c r="D748" s="107"/>
      <c r="E748" s="107"/>
      <c r="F748" s="94"/>
      <c r="G748" s="94"/>
      <c r="H748" s="95"/>
      <c r="I748" s="107"/>
    </row>
    <row r="749" spans="1:9" x14ac:dyDescent="0.2">
      <c r="A749" s="107"/>
      <c r="B749" s="107"/>
      <c r="C749" s="107"/>
      <c r="D749" s="107"/>
      <c r="E749" s="107"/>
      <c r="F749" s="94"/>
      <c r="G749" s="94"/>
      <c r="H749" s="95"/>
      <c r="I749" s="107"/>
    </row>
    <row r="750" spans="1:9" x14ac:dyDescent="0.2">
      <c r="A750" s="107"/>
      <c r="B750" s="107"/>
      <c r="C750" s="107"/>
      <c r="D750" s="107"/>
      <c r="E750" s="107"/>
      <c r="F750" s="94"/>
      <c r="G750" s="94"/>
      <c r="H750" s="95"/>
      <c r="I750" s="107"/>
    </row>
    <row r="751" spans="1:9" x14ac:dyDescent="0.2">
      <c r="A751" s="107"/>
      <c r="B751" s="107"/>
      <c r="C751" s="107"/>
      <c r="D751" s="107"/>
      <c r="E751" s="107"/>
      <c r="F751" s="94"/>
      <c r="G751" s="94"/>
      <c r="H751" s="95"/>
      <c r="I751" s="107"/>
    </row>
    <row r="752" spans="1:9" x14ac:dyDescent="0.2">
      <c r="A752" s="107"/>
      <c r="B752" s="107"/>
      <c r="C752" s="107"/>
      <c r="D752" s="107"/>
      <c r="E752" s="107"/>
      <c r="F752" s="94"/>
      <c r="G752" s="94"/>
      <c r="H752" s="95"/>
      <c r="I752" s="107"/>
    </row>
    <row r="753" spans="1:9" x14ac:dyDescent="0.2">
      <c r="A753" s="107"/>
      <c r="B753" s="107"/>
      <c r="C753" s="107"/>
      <c r="D753" s="107"/>
      <c r="E753" s="107"/>
      <c r="F753" s="92"/>
      <c r="G753" s="92"/>
      <c r="H753" s="95"/>
      <c r="I753" s="107"/>
    </row>
    <row r="754" spans="1:9" x14ac:dyDescent="0.2">
      <c r="A754" s="107"/>
      <c r="B754" s="107"/>
      <c r="C754" s="107"/>
      <c r="D754" s="107"/>
      <c r="E754" s="107"/>
      <c r="F754" s="94"/>
      <c r="G754" s="94"/>
      <c r="H754" s="95"/>
      <c r="I754" s="107"/>
    </row>
    <row r="755" spans="1:9" x14ac:dyDescent="0.2">
      <c r="A755" s="107"/>
      <c r="B755" s="107"/>
      <c r="C755" s="107"/>
      <c r="D755" s="107"/>
      <c r="E755" s="107"/>
      <c r="F755" s="92"/>
      <c r="G755" s="92"/>
      <c r="H755" s="95"/>
      <c r="I755" s="107"/>
    </row>
    <row r="756" spans="1:9" x14ac:dyDescent="0.2">
      <c r="A756" s="107"/>
      <c r="B756" s="107"/>
      <c r="C756" s="107"/>
      <c r="D756" s="107"/>
      <c r="E756" s="107"/>
      <c r="F756" s="94"/>
      <c r="G756" s="94"/>
      <c r="H756" s="95"/>
      <c r="I756" s="107"/>
    </row>
    <row r="757" spans="1:9" x14ac:dyDescent="0.2">
      <c r="A757" s="107"/>
      <c r="B757" s="107"/>
      <c r="C757" s="107"/>
      <c r="D757" s="107"/>
      <c r="E757" s="107"/>
      <c r="F757" s="94"/>
      <c r="G757" s="94"/>
      <c r="H757" s="95"/>
      <c r="I757" s="107"/>
    </row>
    <row r="758" spans="1:9" x14ac:dyDescent="0.2">
      <c r="A758" s="107"/>
      <c r="B758" s="107"/>
      <c r="C758" s="107"/>
      <c r="D758" s="107"/>
      <c r="E758" s="107"/>
      <c r="F758" s="94"/>
      <c r="G758" s="94"/>
      <c r="H758" s="95"/>
      <c r="I758" s="107"/>
    </row>
    <row r="759" spans="1:9" x14ac:dyDescent="0.2">
      <c r="A759" s="107"/>
      <c r="B759" s="107"/>
      <c r="C759" s="107"/>
      <c r="D759" s="107"/>
      <c r="E759" s="107"/>
      <c r="F759" s="94"/>
      <c r="G759" s="94"/>
      <c r="H759" s="95"/>
      <c r="I759" s="107"/>
    </row>
    <row r="760" spans="1:9" x14ac:dyDescent="0.2">
      <c r="A760" s="107"/>
      <c r="B760" s="107"/>
      <c r="C760" s="107"/>
      <c r="D760" s="107"/>
      <c r="E760" s="107"/>
      <c r="F760" s="94"/>
      <c r="G760" s="94"/>
      <c r="H760" s="95"/>
      <c r="I760" s="107"/>
    </row>
    <row r="761" spans="1:9" x14ac:dyDescent="0.2">
      <c r="A761" s="131"/>
      <c r="B761" s="107"/>
      <c r="C761" s="107"/>
      <c r="D761" s="107"/>
      <c r="E761" s="107"/>
      <c r="F761" s="94"/>
      <c r="G761" s="94"/>
      <c r="H761" s="95"/>
      <c r="I761" s="107"/>
    </row>
    <row r="762" spans="1:9" x14ac:dyDescent="0.2">
      <c r="A762" s="107"/>
      <c r="B762" s="107"/>
      <c r="C762" s="107"/>
      <c r="D762" s="107"/>
      <c r="E762" s="107"/>
      <c r="F762" s="92"/>
      <c r="G762" s="92"/>
      <c r="H762" s="95"/>
      <c r="I762" s="107"/>
    </row>
    <row r="763" spans="1:9" x14ac:dyDescent="0.2">
      <c r="A763" s="107"/>
      <c r="B763" s="107"/>
      <c r="C763" s="107"/>
      <c r="D763" s="107"/>
      <c r="E763" s="107"/>
      <c r="F763" s="92"/>
      <c r="G763" s="92"/>
      <c r="H763" s="95"/>
      <c r="I763" s="107"/>
    </row>
    <row r="764" spans="1:9" x14ac:dyDescent="0.2">
      <c r="A764" s="107"/>
      <c r="B764" s="107"/>
      <c r="C764" s="107"/>
      <c r="D764" s="107"/>
      <c r="E764" s="107"/>
      <c r="F764" s="94"/>
      <c r="G764" s="94"/>
      <c r="H764" s="95"/>
      <c r="I764" s="107"/>
    </row>
    <row r="765" spans="1:9" x14ac:dyDescent="0.2">
      <c r="A765" s="107"/>
      <c r="B765" s="107"/>
      <c r="C765" s="107"/>
      <c r="D765" s="107"/>
      <c r="E765" s="107"/>
      <c r="F765" s="92"/>
      <c r="G765" s="92"/>
      <c r="H765" s="95"/>
      <c r="I765" s="107"/>
    </row>
    <row r="766" spans="1:9" x14ac:dyDescent="0.2">
      <c r="B766"/>
      <c r="C766"/>
      <c r="D766"/>
      <c r="E766"/>
      <c r="F766" s="92"/>
      <c r="G766" s="92"/>
      <c r="H766" s="95"/>
    </row>
    <row r="767" spans="1:9" x14ac:dyDescent="0.2">
      <c r="A767" s="131"/>
      <c r="B767" s="107"/>
      <c r="C767" s="107"/>
      <c r="D767" s="107"/>
      <c r="E767" s="107"/>
      <c r="F767" s="92"/>
      <c r="G767" s="92"/>
      <c r="H767" s="95"/>
      <c r="I767" s="107"/>
    </row>
    <row r="768" spans="1:9" x14ac:dyDescent="0.2">
      <c r="A768" s="107"/>
      <c r="B768" s="107"/>
      <c r="C768" s="107"/>
      <c r="D768" s="107"/>
      <c r="E768" s="107"/>
      <c r="F768" s="92"/>
      <c r="G768" s="92"/>
      <c r="H768" s="95"/>
      <c r="I768" s="107"/>
    </row>
    <row r="769" spans="1:9" x14ac:dyDescent="0.2">
      <c r="A769" s="107"/>
      <c r="B769" s="107"/>
      <c r="C769" s="107"/>
      <c r="D769" s="107"/>
      <c r="E769" s="107"/>
      <c r="F769" s="94"/>
      <c r="G769" s="94"/>
      <c r="H769" s="95"/>
      <c r="I769" s="107"/>
    </row>
    <row r="770" spans="1:9" x14ac:dyDescent="0.2">
      <c r="A770" s="107"/>
      <c r="B770" s="107"/>
      <c r="C770" s="107"/>
      <c r="D770" s="107"/>
      <c r="E770" s="107"/>
      <c r="F770" s="94"/>
      <c r="G770" s="94"/>
      <c r="H770" s="95"/>
      <c r="I770" s="107"/>
    </row>
    <row r="771" spans="1:9" x14ac:dyDescent="0.2">
      <c r="A771" s="107"/>
      <c r="B771" s="107"/>
      <c r="C771" s="107"/>
      <c r="D771" s="107"/>
      <c r="E771" s="107"/>
      <c r="F771" s="94"/>
      <c r="G771" s="94"/>
      <c r="H771" s="95"/>
      <c r="I771" s="107"/>
    </row>
    <row r="772" spans="1:9" x14ac:dyDescent="0.2">
      <c r="A772" s="107"/>
      <c r="B772" s="107"/>
      <c r="C772" s="107"/>
      <c r="D772" s="107"/>
      <c r="E772" s="107"/>
      <c r="F772" s="92"/>
      <c r="G772" s="92"/>
      <c r="H772" s="95"/>
      <c r="I772" s="107"/>
    </row>
    <row r="773" spans="1:9" x14ac:dyDescent="0.2">
      <c r="A773" s="107"/>
      <c r="B773" s="107"/>
      <c r="C773" s="107"/>
      <c r="D773" s="107"/>
      <c r="E773" s="107"/>
      <c r="F773" s="94"/>
      <c r="G773" s="94"/>
      <c r="H773" s="95"/>
      <c r="I773" s="107"/>
    </row>
    <row r="774" spans="1:9" x14ac:dyDescent="0.2">
      <c r="A774" s="107"/>
      <c r="B774" s="107"/>
      <c r="C774" s="107"/>
      <c r="D774" s="107"/>
      <c r="E774" s="107"/>
      <c r="F774" s="94"/>
      <c r="G774" s="94"/>
      <c r="H774" s="95"/>
      <c r="I774" s="107"/>
    </row>
    <row r="775" spans="1:9" x14ac:dyDescent="0.2">
      <c r="A775" s="107"/>
      <c r="B775" s="107"/>
      <c r="C775" s="107"/>
      <c r="D775" s="107"/>
      <c r="E775" s="107"/>
      <c r="F775" s="94"/>
      <c r="G775" s="94"/>
      <c r="H775" s="95"/>
      <c r="I775" s="107"/>
    </row>
    <row r="776" spans="1:9" x14ac:dyDescent="0.2">
      <c r="A776" s="107"/>
      <c r="B776" s="107"/>
      <c r="C776" s="107"/>
      <c r="D776" s="107"/>
      <c r="E776" s="107"/>
      <c r="F776" s="92"/>
      <c r="G776" s="92"/>
      <c r="H776" s="95"/>
      <c r="I776" s="107"/>
    </row>
    <row r="777" spans="1:9" x14ac:dyDescent="0.2">
      <c r="A777" s="107"/>
      <c r="B777" s="107"/>
      <c r="C777" s="107"/>
      <c r="D777" s="107"/>
      <c r="E777" s="107"/>
      <c r="F777" s="94"/>
      <c r="G777" s="94"/>
      <c r="H777" s="95"/>
      <c r="I777" s="107"/>
    </row>
    <row r="778" spans="1:9" x14ac:dyDescent="0.2">
      <c r="A778" s="107"/>
      <c r="B778" s="107"/>
      <c r="C778" s="107"/>
      <c r="D778" s="107"/>
      <c r="E778" s="107"/>
      <c r="F778" s="92"/>
      <c r="G778" s="92"/>
      <c r="H778" s="95"/>
      <c r="I778" s="107"/>
    </row>
    <row r="779" spans="1:9" x14ac:dyDescent="0.2">
      <c r="A779" s="107"/>
      <c r="B779" s="107"/>
      <c r="C779" s="107"/>
      <c r="D779" s="107"/>
      <c r="E779" s="107"/>
      <c r="F779" s="94"/>
      <c r="G779" s="94"/>
      <c r="H779" s="95"/>
      <c r="I779" s="107"/>
    </row>
    <row r="780" spans="1:9" x14ac:dyDescent="0.2">
      <c r="A780" s="107"/>
      <c r="B780" s="107"/>
      <c r="C780" s="107"/>
      <c r="D780" s="107"/>
      <c r="E780" s="107"/>
      <c r="F780" s="94"/>
      <c r="G780" s="94"/>
      <c r="H780" s="95"/>
      <c r="I780" s="107"/>
    </row>
    <row r="781" spans="1:9" x14ac:dyDescent="0.2">
      <c r="A781" s="107"/>
      <c r="B781" s="107"/>
      <c r="C781" s="107"/>
      <c r="D781" s="107"/>
      <c r="E781" s="107"/>
      <c r="F781" s="94"/>
      <c r="G781" s="94"/>
      <c r="H781" s="95"/>
      <c r="I781" s="107"/>
    </row>
    <row r="782" spans="1:9" x14ac:dyDescent="0.2">
      <c r="A782" s="107"/>
      <c r="B782" s="107"/>
      <c r="C782" s="107"/>
      <c r="D782" s="107"/>
      <c r="E782" s="107"/>
      <c r="F782" s="94"/>
      <c r="G782" s="94"/>
      <c r="H782" s="95"/>
      <c r="I782" s="107"/>
    </row>
    <row r="783" spans="1:9" x14ac:dyDescent="0.2">
      <c r="A783" s="107"/>
      <c r="B783" s="107"/>
      <c r="C783" s="107"/>
      <c r="D783" s="107"/>
      <c r="E783" s="107"/>
      <c r="F783" s="94"/>
      <c r="G783" s="94"/>
      <c r="H783" s="95"/>
      <c r="I783" s="107"/>
    </row>
    <row r="784" spans="1:9" x14ac:dyDescent="0.2">
      <c r="A784" s="107"/>
      <c r="B784" s="107"/>
      <c r="C784" s="107"/>
      <c r="D784" s="107"/>
      <c r="E784" s="107"/>
      <c r="F784" s="92"/>
      <c r="G784" s="92"/>
      <c r="H784" s="95"/>
      <c r="I784" s="107"/>
    </row>
    <row r="785" spans="1:9" x14ac:dyDescent="0.2">
      <c r="A785" s="107"/>
      <c r="B785" s="107"/>
      <c r="C785" s="107"/>
      <c r="D785" s="107"/>
      <c r="E785" s="107"/>
      <c r="F785" s="94"/>
      <c r="G785" s="94"/>
      <c r="H785" s="95"/>
      <c r="I785" s="107"/>
    </row>
    <row r="786" spans="1:9" x14ac:dyDescent="0.2">
      <c r="A786" s="107"/>
      <c r="B786" s="107"/>
      <c r="C786" s="107"/>
      <c r="D786" s="107"/>
      <c r="E786" s="107"/>
      <c r="F786" s="94"/>
      <c r="G786" s="94"/>
      <c r="H786" s="95"/>
      <c r="I786" s="107"/>
    </row>
    <row r="787" spans="1:9" x14ac:dyDescent="0.2">
      <c r="A787" s="107"/>
      <c r="B787" s="107"/>
      <c r="C787" s="107"/>
      <c r="D787" s="107"/>
      <c r="E787" s="107"/>
      <c r="F787" s="94"/>
      <c r="G787" s="94"/>
      <c r="H787" s="95"/>
      <c r="I787" s="107"/>
    </row>
    <row r="788" spans="1:9" x14ac:dyDescent="0.2">
      <c r="A788" s="107"/>
      <c r="B788" s="107"/>
      <c r="C788" s="107"/>
      <c r="D788" s="107"/>
      <c r="E788" s="107"/>
      <c r="F788" s="94"/>
      <c r="G788" s="94"/>
      <c r="H788" s="95"/>
      <c r="I788" s="107"/>
    </row>
    <row r="789" spans="1:9" x14ac:dyDescent="0.2">
      <c r="B789"/>
      <c r="C789"/>
      <c r="D789"/>
      <c r="E789"/>
      <c r="F789" s="92"/>
      <c r="G789" s="92"/>
      <c r="H789" s="95"/>
    </row>
    <row r="790" spans="1:9" x14ac:dyDescent="0.2">
      <c r="A790" s="107"/>
      <c r="B790" s="107"/>
      <c r="C790" s="107"/>
      <c r="D790" s="107"/>
      <c r="E790" s="107"/>
      <c r="F790" s="94"/>
      <c r="G790" s="94"/>
      <c r="H790" s="95"/>
      <c r="I790" s="107"/>
    </row>
    <row r="791" spans="1:9" x14ac:dyDescent="0.2">
      <c r="A791" s="107"/>
      <c r="B791" s="107"/>
      <c r="C791" s="107"/>
      <c r="D791" s="107"/>
      <c r="E791" s="107"/>
      <c r="F791" s="92"/>
      <c r="G791" s="92"/>
      <c r="H791" s="95"/>
      <c r="I791" s="107"/>
    </row>
    <row r="792" spans="1:9" x14ac:dyDescent="0.2">
      <c r="A792" s="107"/>
      <c r="B792" s="107"/>
      <c r="C792" s="107"/>
      <c r="D792" s="107"/>
      <c r="E792" s="107"/>
      <c r="F792" s="94"/>
      <c r="G792" s="94"/>
      <c r="H792" s="95"/>
      <c r="I792" s="107"/>
    </row>
    <row r="793" spans="1:9" x14ac:dyDescent="0.2">
      <c r="A793" s="107"/>
      <c r="B793" s="107"/>
      <c r="C793" s="107"/>
      <c r="D793" s="107"/>
      <c r="E793" s="107"/>
      <c r="F793" s="94"/>
      <c r="G793" s="94"/>
      <c r="H793" s="95"/>
      <c r="I793" s="107"/>
    </row>
    <row r="794" spans="1:9" x14ac:dyDescent="0.2">
      <c r="A794" s="131"/>
      <c r="B794" s="107"/>
      <c r="C794" s="107"/>
      <c r="D794" s="107"/>
      <c r="E794" s="107"/>
      <c r="F794" s="94"/>
      <c r="G794" s="94"/>
      <c r="H794" s="95"/>
      <c r="I794" s="107"/>
    </row>
    <row r="795" spans="1:9" x14ac:dyDescent="0.2">
      <c r="A795" s="107"/>
      <c r="B795" s="107"/>
      <c r="C795" s="107"/>
      <c r="D795" s="107"/>
      <c r="E795" s="107"/>
      <c r="F795" s="92"/>
      <c r="G795" s="92"/>
      <c r="H795" s="93"/>
      <c r="I795" s="107"/>
    </row>
    <row r="796" spans="1:9" x14ac:dyDescent="0.2">
      <c r="A796" s="107"/>
      <c r="B796" s="107"/>
      <c r="C796" s="107"/>
      <c r="D796" s="107"/>
      <c r="E796" s="107"/>
      <c r="F796" s="94"/>
      <c r="G796" s="94"/>
      <c r="H796" s="95"/>
      <c r="I796" s="107"/>
    </row>
    <row r="797" spans="1:9" x14ac:dyDescent="0.2">
      <c r="A797" s="107"/>
      <c r="B797" s="107"/>
      <c r="C797" s="107"/>
      <c r="D797" s="107"/>
      <c r="E797" s="107"/>
      <c r="F797" s="94"/>
      <c r="G797" s="94"/>
      <c r="H797" s="95"/>
      <c r="I797" s="107"/>
    </row>
    <row r="798" spans="1:9" x14ac:dyDescent="0.2">
      <c r="A798" s="107"/>
      <c r="B798" s="107"/>
      <c r="C798" s="107"/>
      <c r="D798" s="107"/>
      <c r="E798" s="107"/>
      <c r="F798" s="94"/>
      <c r="G798" s="94"/>
      <c r="H798" s="95"/>
      <c r="I798" s="107"/>
    </row>
    <row r="799" spans="1:9" x14ac:dyDescent="0.2">
      <c r="A799" s="107"/>
      <c r="B799" s="107"/>
      <c r="C799" s="107"/>
      <c r="D799" s="107"/>
      <c r="E799" s="107"/>
      <c r="F799" s="94"/>
      <c r="G799" s="94"/>
      <c r="H799" s="95"/>
      <c r="I799" s="107"/>
    </row>
    <row r="800" spans="1:9" x14ac:dyDescent="0.2">
      <c r="A800" s="107"/>
      <c r="B800" s="107"/>
      <c r="C800" s="107"/>
      <c r="D800" s="107"/>
      <c r="E800" s="107"/>
      <c r="F800" s="92"/>
      <c r="G800" s="92"/>
      <c r="H800" s="93"/>
      <c r="I800" s="107"/>
    </row>
    <row r="801" spans="1:9" x14ac:dyDescent="0.2">
      <c r="A801" s="107"/>
      <c r="B801" s="107"/>
      <c r="C801" s="107"/>
      <c r="D801" s="107"/>
      <c r="E801" s="107"/>
      <c r="F801" s="94"/>
      <c r="G801" s="94"/>
      <c r="H801" s="95"/>
      <c r="I801" s="107"/>
    </row>
    <row r="802" spans="1:9" x14ac:dyDescent="0.2">
      <c r="A802" s="107"/>
      <c r="B802" s="107"/>
      <c r="C802" s="107"/>
      <c r="D802" s="107"/>
      <c r="E802" s="107"/>
      <c r="F802" s="94"/>
      <c r="G802" s="94"/>
      <c r="H802" s="95"/>
      <c r="I802" s="107"/>
    </row>
    <row r="803" spans="1:9" x14ac:dyDescent="0.2">
      <c r="A803" s="107"/>
      <c r="B803" s="107"/>
      <c r="C803" s="107"/>
      <c r="D803" s="107"/>
      <c r="E803" s="107"/>
      <c r="F803" s="94"/>
      <c r="G803" s="94"/>
      <c r="H803" s="95"/>
      <c r="I803" s="107"/>
    </row>
    <row r="804" spans="1:9" x14ac:dyDescent="0.2">
      <c r="A804" s="107"/>
      <c r="B804" s="107"/>
      <c r="C804" s="107"/>
      <c r="D804" s="107"/>
      <c r="E804" s="107"/>
      <c r="F804" s="94"/>
      <c r="G804" s="94"/>
      <c r="H804" s="95"/>
      <c r="I804" s="107"/>
    </row>
    <row r="805" spans="1:9" x14ac:dyDescent="0.2">
      <c r="A805" s="107"/>
      <c r="B805" s="107"/>
      <c r="C805" s="107"/>
      <c r="D805" s="107"/>
      <c r="E805" s="107"/>
      <c r="F805" s="94"/>
      <c r="G805" s="94"/>
      <c r="H805" s="95"/>
      <c r="I805" s="107"/>
    </row>
    <row r="806" spans="1:9" x14ac:dyDescent="0.2">
      <c r="A806" s="107"/>
      <c r="B806" s="107"/>
      <c r="C806" s="107"/>
      <c r="D806" s="107"/>
      <c r="E806" s="107"/>
      <c r="F806" s="92"/>
      <c r="G806" s="92"/>
      <c r="H806" s="93"/>
      <c r="I806" s="107"/>
    </row>
    <row r="807" spans="1:9" x14ac:dyDescent="0.2">
      <c r="B807"/>
      <c r="C807"/>
      <c r="D807"/>
      <c r="E807"/>
      <c r="F807" s="92"/>
      <c r="G807" s="92"/>
      <c r="H807" s="93"/>
    </row>
    <row r="808" spans="1:9" x14ac:dyDescent="0.2">
      <c r="A808" s="107"/>
      <c r="B808" s="107"/>
      <c r="C808" s="107"/>
      <c r="D808" s="107"/>
      <c r="E808" s="107"/>
      <c r="F808" s="92"/>
      <c r="G808" s="92"/>
      <c r="H808" s="93"/>
      <c r="I808" s="107"/>
    </row>
    <row r="809" spans="1:9" x14ac:dyDescent="0.2">
      <c r="A809" s="107"/>
      <c r="B809" s="107"/>
      <c r="C809" s="107"/>
      <c r="D809" s="107"/>
      <c r="E809" s="107"/>
      <c r="F809" s="92"/>
      <c r="G809" s="92"/>
      <c r="H809" s="93"/>
      <c r="I809" s="107"/>
    </row>
    <row r="810" spans="1:9" x14ac:dyDescent="0.2">
      <c r="A810" s="107"/>
      <c r="B810" s="107"/>
      <c r="C810" s="107"/>
      <c r="D810" s="107"/>
      <c r="E810" s="107"/>
      <c r="F810" s="94"/>
      <c r="G810" s="94"/>
      <c r="H810" s="95"/>
      <c r="I810" s="107"/>
    </row>
    <row r="811" spans="1:9" x14ac:dyDescent="0.2">
      <c r="A811" s="107"/>
      <c r="B811" s="107"/>
      <c r="C811" s="107"/>
      <c r="D811" s="107"/>
      <c r="E811" s="107"/>
      <c r="F811" s="92"/>
      <c r="G811" s="92"/>
      <c r="H811" s="93"/>
      <c r="I811" s="107"/>
    </row>
    <row r="812" spans="1:9" x14ac:dyDescent="0.2">
      <c r="A812" s="107"/>
      <c r="B812" s="107"/>
      <c r="C812" s="107"/>
      <c r="D812" s="107"/>
      <c r="E812" s="107"/>
      <c r="F812" s="92"/>
      <c r="G812" s="92"/>
      <c r="H812" s="93"/>
      <c r="I812" s="107"/>
    </row>
    <row r="813" spans="1:9" x14ac:dyDescent="0.2">
      <c r="B813"/>
      <c r="C813"/>
      <c r="D813"/>
      <c r="E813"/>
      <c r="F813" s="92"/>
      <c r="G813" s="92"/>
      <c r="H813" s="93"/>
    </row>
    <row r="814" spans="1:9" x14ac:dyDescent="0.2">
      <c r="A814" s="131"/>
      <c r="B814" s="107"/>
      <c r="C814" s="107"/>
      <c r="D814" s="107"/>
      <c r="E814" s="107"/>
      <c r="F814" s="92"/>
      <c r="G814" s="92"/>
      <c r="H814" s="93"/>
      <c r="I814" s="107"/>
    </row>
    <row r="815" spans="1:9" x14ac:dyDescent="0.2">
      <c r="A815" s="107"/>
      <c r="B815" s="107"/>
      <c r="C815" s="107"/>
      <c r="D815" s="107"/>
      <c r="E815" s="107"/>
      <c r="F815" s="92"/>
      <c r="G815" s="92"/>
      <c r="H815" s="93"/>
      <c r="I815" s="107"/>
    </row>
    <row r="816" spans="1:9" x14ac:dyDescent="0.2">
      <c r="A816" s="107"/>
      <c r="B816" s="107"/>
      <c r="C816" s="107"/>
      <c r="D816" s="107"/>
      <c r="E816" s="107"/>
      <c r="F816" s="94"/>
      <c r="G816" s="94"/>
      <c r="H816" s="95"/>
      <c r="I816" s="107"/>
    </row>
    <row r="817" spans="1:9" x14ac:dyDescent="0.2">
      <c r="A817" s="107"/>
      <c r="B817" s="107"/>
      <c r="C817" s="107"/>
      <c r="D817" s="107"/>
      <c r="E817" s="107"/>
      <c r="F817" s="94"/>
      <c r="G817" s="94"/>
      <c r="H817" s="95"/>
      <c r="I817" s="107"/>
    </row>
    <row r="818" spans="1:9" x14ac:dyDescent="0.2">
      <c r="B818"/>
      <c r="C818"/>
      <c r="D818"/>
      <c r="E818"/>
      <c r="F818" s="92"/>
      <c r="G818" s="92"/>
      <c r="H818" s="93"/>
    </row>
    <row r="819" spans="1:9" x14ac:dyDescent="0.2">
      <c r="A819" s="107"/>
      <c r="B819" s="107"/>
      <c r="C819" s="107"/>
      <c r="D819" s="107"/>
      <c r="E819" s="107"/>
      <c r="F819" s="94"/>
      <c r="G819" s="94"/>
      <c r="H819" s="95"/>
      <c r="I819" s="107"/>
    </row>
    <row r="820" spans="1:9" x14ac:dyDescent="0.2">
      <c r="A820" s="107"/>
      <c r="B820" s="107"/>
      <c r="C820" s="107"/>
      <c r="D820" s="107"/>
      <c r="E820" s="107"/>
      <c r="F820" s="94"/>
      <c r="G820" s="94"/>
      <c r="H820" s="95"/>
      <c r="I820" s="107"/>
    </row>
    <row r="821" spans="1:9" x14ac:dyDescent="0.2">
      <c r="A821" s="107"/>
      <c r="B821" s="107"/>
      <c r="C821" s="107"/>
      <c r="D821" s="107"/>
      <c r="E821" s="107"/>
      <c r="F821" s="92"/>
      <c r="G821" s="92"/>
      <c r="H821" s="93"/>
      <c r="I821" s="107"/>
    </row>
    <row r="822" spans="1:9" x14ac:dyDescent="0.2">
      <c r="A822" s="107"/>
      <c r="B822" s="107"/>
      <c r="C822" s="107"/>
      <c r="D822" s="107"/>
      <c r="E822" s="107"/>
      <c r="F822" s="92"/>
      <c r="G822" s="92"/>
      <c r="H822" s="93"/>
      <c r="I822" s="107"/>
    </row>
    <row r="823" spans="1:9" x14ac:dyDescent="0.2">
      <c r="A823" s="107"/>
      <c r="B823" s="107"/>
      <c r="C823" s="107"/>
      <c r="D823" s="107"/>
      <c r="E823" s="107"/>
      <c r="F823" s="92"/>
      <c r="G823" s="92"/>
      <c r="H823" s="93"/>
      <c r="I823" s="107"/>
    </row>
    <row r="824" spans="1:9" x14ac:dyDescent="0.2">
      <c r="A824" s="107"/>
      <c r="B824" s="107"/>
      <c r="C824" s="107"/>
      <c r="D824" s="107"/>
      <c r="E824" s="107"/>
      <c r="F824" s="94"/>
      <c r="G824" s="94"/>
      <c r="H824" s="95"/>
      <c r="I824" s="107"/>
    </row>
    <row r="825" spans="1:9" x14ac:dyDescent="0.2">
      <c r="A825" s="107"/>
      <c r="B825" s="107"/>
      <c r="C825" s="107"/>
      <c r="D825" s="107"/>
      <c r="E825" s="107"/>
      <c r="F825" s="92"/>
      <c r="G825" s="92"/>
      <c r="H825" s="93"/>
      <c r="I825" s="107"/>
    </row>
    <row r="826" spans="1:9" x14ac:dyDescent="0.2">
      <c r="B826"/>
      <c r="C826"/>
      <c r="D826"/>
      <c r="E826"/>
      <c r="F826" s="92"/>
      <c r="G826" s="92"/>
      <c r="H826" s="95"/>
    </row>
    <row r="827" spans="1:9" x14ac:dyDescent="0.2">
      <c r="A827" s="107"/>
      <c r="B827" s="107"/>
      <c r="C827" s="107"/>
      <c r="D827" s="107"/>
      <c r="E827" s="107"/>
      <c r="F827" s="92"/>
      <c r="G827" s="92"/>
      <c r="H827" s="93"/>
      <c r="I827" s="107"/>
    </row>
    <row r="828" spans="1:9" x14ac:dyDescent="0.2">
      <c r="A828" s="107"/>
      <c r="B828" s="107"/>
      <c r="C828" s="107"/>
      <c r="D828" s="107"/>
      <c r="E828" s="107"/>
      <c r="F828" s="92"/>
      <c r="G828" s="92"/>
      <c r="H828" s="93"/>
      <c r="I828" s="107"/>
    </row>
    <row r="829" spans="1:9" x14ac:dyDescent="0.2">
      <c r="A829" s="107"/>
      <c r="B829" s="107"/>
      <c r="C829" s="107"/>
      <c r="D829" s="107"/>
      <c r="E829" s="107"/>
      <c r="F829" s="94"/>
      <c r="G829" s="94"/>
      <c r="H829" s="95"/>
      <c r="I829" s="107"/>
    </row>
    <row r="830" spans="1:9" x14ac:dyDescent="0.2">
      <c r="A830" s="107"/>
      <c r="B830" s="107"/>
      <c r="C830" s="107"/>
      <c r="D830" s="107"/>
      <c r="E830" s="107"/>
      <c r="F830" s="94"/>
      <c r="G830" s="94"/>
      <c r="H830" s="95"/>
      <c r="I830" s="107"/>
    </row>
    <row r="831" spans="1:9" x14ac:dyDescent="0.2">
      <c r="A831" s="107"/>
      <c r="B831" s="107"/>
      <c r="C831" s="107"/>
      <c r="D831" s="107"/>
      <c r="E831" s="107"/>
      <c r="F831" s="94"/>
      <c r="G831" s="94"/>
      <c r="H831" s="95"/>
      <c r="I831" s="107"/>
    </row>
    <row r="832" spans="1:9" x14ac:dyDescent="0.2">
      <c r="A832" s="107"/>
      <c r="B832" s="107"/>
      <c r="C832" s="107"/>
      <c r="D832" s="107"/>
      <c r="E832" s="107"/>
      <c r="F832" s="94"/>
      <c r="G832" s="94"/>
      <c r="H832" s="95"/>
      <c r="I832" s="107"/>
    </row>
    <row r="833" spans="1:9" x14ac:dyDescent="0.2">
      <c r="A833" s="107"/>
      <c r="B833" s="107"/>
      <c r="C833" s="107"/>
      <c r="D833" s="107"/>
      <c r="E833" s="107"/>
      <c r="F833" s="94"/>
      <c r="G833" s="94"/>
      <c r="H833" s="95"/>
      <c r="I833" s="107"/>
    </row>
    <row r="834" spans="1:9" x14ac:dyDescent="0.2">
      <c r="A834" s="107"/>
      <c r="B834" s="107"/>
      <c r="C834" s="107"/>
      <c r="D834" s="107"/>
      <c r="E834" s="107"/>
      <c r="F834" s="92"/>
      <c r="G834" s="92"/>
      <c r="H834" s="93"/>
      <c r="I834" s="107"/>
    </row>
    <row r="835" spans="1:9" x14ac:dyDescent="0.2">
      <c r="A835" s="107"/>
      <c r="B835" s="107"/>
      <c r="C835" s="107"/>
      <c r="D835" s="107"/>
      <c r="E835" s="107"/>
      <c r="F835" s="94"/>
      <c r="G835" s="94"/>
      <c r="H835" s="95"/>
      <c r="I835" s="107"/>
    </row>
    <row r="836" spans="1:9" x14ac:dyDescent="0.2">
      <c r="A836" s="131"/>
      <c r="B836" s="107"/>
      <c r="C836" s="107"/>
      <c r="D836" s="107"/>
      <c r="E836" s="107"/>
      <c r="F836" s="92"/>
      <c r="G836" s="92"/>
      <c r="H836" s="93"/>
      <c r="I836" s="107"/>
    </row>
    <row r="837" spans="1:9" x14ac:dyDescent="0.2">
      <c r="A837" s="107"/>
      <c r="B837" s="107"/>
      <c r="C837" s="107"/>
      <c r="D837" s="107"/>
      <c r="E837" s="107"/>
      <c r="F837" s="94"/>
      <c r="G837" s="94"/>
      <c r="H837" s="95"/>
      <c r="I837" s="107"/>
    </row>
    <row r="838" spans="1:9" x14ac:dyDescent="0.2">
      <c r="A838" s="107"/>
      <c r="B838" s="107"/>
      <c r="C838" s="107"/>
      <c r="D838" s="107"/>
      <c r="E838" s="107"/>
      <c r="F838" s="92"/>
      <c r="G838" s="92"/>
      <c r="H838" s="93"/>
      <c r="I838" s="107"/>
    </row>
    <row r="839" spans="1:9" x14ac:dyDescent="0.2">
      <c r="A839" s="107"/>
      <c r="B839" s="107"/>
      <c r="C839" s="107"/>
      <c r="D839" s="107"/>
      <c r="E839" s="107"/>
      <c r="F839" s="92"/>
      <c r="G839" s="92"/>
      <c r="H839" s="93"/>
      <c r="I839" s="107"/>
    </row>
    <row r="840" spans="1:9" x14ac:dyDescent="0.2">
      <c r="A840" s="107"/>
      <c r="B840" s="107"/>
      <c r="C840" s="107"/>
      <c r="D840" s="107"/>
      <c r="E840" s="107"/>
      <c r="F840" s="94"/>
      <c r="G840" s="94"/>
      <c r="H840" s="95"/>
      <c r="I840" s="107"/>
    </row>
    <row r="841" spans="1:9" x14ac:dyDescent="0.2">
      <c r="A841" s="107"/>
      <c r="B841" s="107"/>
      <c r="C841" s="107"/>
      <c r="D841" s="107"/>
      <c r="E841" s="107"/>
      <c r="F841" s="92"/>
      <c r="G841" s="92"/>
      <c r="H841" s="93"/>
      <c r="I841" s="107"/>
    </row>
    <row r="842" spans="1:9" x14ac:dyDescent="0.2">
      <c r="A842" s="107"/>
      <c r="B842" s="107"/>
      <c r="C842" s="107"/>
      <c r="D842" s="107"/>
      <c r="E842" s="107"/>
      <c r="F842" s="94"/>
      <c r="G842" s="94"/>
      <c r="H842" s="95"/>
      <c r="I842" s="107"/>
    </row>
    <row r="843" spans="1:9" x14ac:dyDescent="0.2">
      <c r="A843" s="107"/>
      <c r="B843" s="107"/>
      <c r="C843" s="107"/>
      <c r="D843" s="107"/>
      <c r="E843" s="107"/>
      <c r="F843" s="92"/>
      <c r="G843" s="92"/>
      <c r="H843" s="93"/>
      <c r="I843" s="107"/>
    </row>
    <row r="844" spans="1:9" x14ac:dyDescent="0.2">
      <c r="B844"/>
      <c r="C844"/>
      <c r="D844"/>
      <c r="E844"/>
      <c r="F844" s="92"/>
      <c r="G844" s="92"/>
      <c r="H844" s="95"/>
    </row>
    <row r="845" spans="1:9" x14ac:dyDescent="0.2">
      <c r="A845" s="107"/>
      <c r="B845" s="107"/>
      <c r="C845" s="107"/>
      <c r="D845" s="107"/>
      <c r="E845" s="107"/>
      <c r="F845" s="94"/>
      <c r="G845" s="94"/>
      <c r="H845" s="95"/>
      <c r="I845" s="107"/>
    </row>
    <row r="846" spans="1:9" x14ac:dyDescent="0.2">
      <c r="A846" s="107"/>
      <c r="B846" s="107"/>
      <c r="C846" s="107"/>
      <c r="D846" s="107"/>
      <c r="E846" s="107"/>
      <c r="F846" s="94"/>
      <c r="G846" s="94"/>
      <c r="H846" s="95"/>
      <c r="I846" s="107"/>
    </row>
    <row r="847" spans="1:9" x14ac:dyDescent="0.2">
      <c r="B847"/>
      <c r="C847"/>
      <c r="D847"/>
      <c r="E847"/>
      <c r="F847" s="92"/>
      <c r="G847" s="92"/>
      <c r="H847" s="93"/>
    </row>
    <row r="848" spans="1:9" x14ac:dyDescent="0.2">
      <c r="A848" s="107"/>
      <c r="B848" s="107"/>
      <c r="C848" s="107"/>
      <c r="D848" s="107"/>
      <c r="E848" s="107"/>
      <c r="F848" s="94"/>
      <c r="G848" s="94"/>
      <c r="H848" s="95"/>
      <c r="I848" s="107"/>
    </row>
    <row r="849" spans="1:9" x14ac:dyDescent="0.2">
      <c r="A849" s="107"/>
      <c r="B849" s="107"/>
      <c r="C849" s="107"/>
      <c r="D849" s="107"/>
      <c r="E849" s="107"/>
      <c r="F849" s="92"/>
      <c r="G849" s="92"/>
      <c r="H849" s="93"/>
      <c r="I849" s="107"/>
    </row>
    <row r="850" spans="1:9" x14ac:dyDescent="0.2">
      <c r="A850" s="107"/>
      <c r="B850" s="107"/>
      <c r="C850" s="107"/>
      <c r="D850" s="107"/>
      <c r="E850" s="107"/>
      <c r="F850" s="94"/>
      <c r="G850" s="94"/>
      <c r="H850" s="95"/>
      <c r="I850" s="107"/>
    </row>
    <row r="851" spans="1:9" x14ac:dyDescent="0.2">
      <c r="A851" s="107"/>
      <c r="B851" s="107"/>
      <c r="C851" s="107"/>
      <c r="D851" s="107"/>
      <c r="E851" s="107"/>
      <c r="F851" s="94"/>
      <c r="G851" s="94"/>
      <c r="H851" s="95"/>
      <c r="I851" s="107"/>
    </row>
    <row r="852" spans="1:9" x14ac:dyDescent="0.2">
      <c r="A852" s="107"/>
      <c r="B852" s="107"/>
      <c r="C852" s="107"/>
      <c r="D852" s="107"/>
      <c r="E852" s="107"/>
      <c r="F852" s="94"/>
      <c r="G852" s="94"/>
      <c r="H852" s="95"/>
      <c r="I852" s="107"/>
    </row>
    <row r="853" spans="1:9" x14ac:dyDescent="0.2">
      <c r="A853" s="131"/>
      <c r="B853" s="107"/>
      <c r="C853" s="107"/>
      <c r="D853" s="107"/>
      <c r="E853" s="107"/>
      <c r="F853" s="94"/>
      <c r="G853" s="94"/>
      <c r="H853" s="95"/>
      <c r="I853" s="107"/>
    </row>
    <row r="854" spans="1:9" x14ac:dyDescent="0.2">
      <c r="A854" s="107"/>
      <c r="B854" s="107"/>
      <c r="C854" s="107"/>
      <c r="D854" s="107"/>
      <c r="E854" s="107"/>
      <c r="F854" s="94"/>
      <c r="G854" s="94"/>
      <c r="H854" s="95"/>
      <c r="I854" s="107"/>
    </row>
    <row r="855" spans="1:9" x14ac:dyDescent="0.2">
      <c r="A855" s="107"/>
      <c r="B855" s="107"/>
      <c r="C855" s="107"/>
      <c r="D855" s="107"/>
      <c r="E855" s="107"/>
      <c r="F855" s="92"/>
      <c r="G855" s="92"/>
      <c r="H855" s="93"/>
      <c r="I855" s="107"/>
    </row>
    <row r="856" spans="1:9" x14ac:dyDescent="0.2">
      <c r="A856" s="107"/>
      <c r="B856" s="107"/>
      <c r="C856" s="107"/>
      <c r="D856" s="107"/>
      <c r="E856" s="107"/>
      <c r="F856" s="94"/>
      <c r="G856" s="94"/>
      <c r="H856" s="94"/>
      <c r="I856" s="107"/>
    </row>
    <row r="857" spans="1:9" x14ac:dyDescent="0.2">
      <c r="A857" s="107"/>
      <c r="B857" s="107"/>
      <c r="C857" s="107"/>
      <c r="D857" s="107"/>
      <c r="E857" s="107"/>
      <c r="F857" s="94"/>
      <c r="G857" s="94"/>
      <c r="H857" s="94"/>
      <c r="I857" s="107"/>
    </row>
    <row r="858" spans="1:9" x14ac:dyDescent="0.2">
      <c r="A858" s="107"/>
      <c r="B858" s="107"/>
      <c r="C858" s="107"/>
      <c r="D858" s="107"/>
      <c r="E858" s="107"/>
      <c r="F858" s="94"/>
      <c r="G858" s="94"/>
      <c r="H858" s="94"/>
      <c r="I858" s="107"/>
    </row>
    <row r="859" spans="1:9" x14ac:dyDescent="0.2">
      <c r="A859" s="107"/>
      <c r="B859" s="107"/>
      <c r="C859" s="107"/>
      <c r="D859" s="107"/>
      <c r="E859" s="107"/>
      <c r="F859" s="92"/>
      <c r="G859" s="92"/>
      <c r="H859" s="93"/>
      <c r="I859" s="107"/>
    </row>
    <row r="860" spans="1:9" x14ac:dyDescent="0.2">
      <c r="A860" s="107"/>
      <c r="B860" s="107"/>
      <c r="C860" s="107"/>
      <c r="D860" s="107"/>
      <c r="E860" s="107"/>
      <c r="F860" s="94"/>
      <c r="G860" s="94"/>
      <c r="H860" s="95"/>
      <c r="I860" s="107"/>
    </row>
    <row r="861" spans="1:9" x14ac:dyDescent="0.2">
      <c r="A861" s="107"/>
      <c r="B861" s="107"/>
      <c r="C861" s="107"/>
      <c r="D861" s="107"/>
      <c r="E861" s="107"/>
      <c r="F861" s="94"/>
      <c r="G861" s="94"/>
      <c r="H861" s="95"/>
      <c r="I861" s="107"/>
    </row>
    <row r="862" spans="1:9" x14ac:dyDescent="0.2">
      <c r="A862" s="107"/>
      <c r="B862" s="107"/>
      <c r="C862" s="107"/>
      <c r="D862" s="107"/>
      <c r="E862" s="107"/>
      <c r="F862" s="94"/>
      <c r="G862" s="94"/>
      <c r="H862" s="95"/>
      <c r="I862" s="107"/>
    </row>
    <row r="863" spans="1:9" x14ac:dyDescent="0.2">
      <c r="A863" s="107"/>
      <c r="B863" s="107"/>
      <c r="C863" s="107"/>
      <c r="D863" s="107"/>
      <c r="E863" s="107"/>
      <c r="F863" s="94"/>
      <c r="G863" s="94"/>
      <c r="H863" s="95"/>
      <c r="I863" s="107"/>
    </row>
    <row r="864" spans="1:9" x14ac:dyDescent="0.2">
      <c r="A864" s="107"/>
      <c r="B864" s="107"/>
      <c r="C864" s="107"/>
      <c r="D864" s="107"/>
      <c r="E864" s="107"/>
      <c r="F864" s="94"/>
      <c r="G864" s="94"/>
      <c r="H864" s="95"/>
      <c r="I864" s="107"/>
    </row>
    <row r="865" spans="1:9" x14ac:dyDescent="0.2">
      <c r="A865" s="107"/>
      <c r="B865" s="107"/>
      <c r="C865" s="107"/>
      <c r="D865" s="107"/>
      <c r="E865" s="107"/>
      <c r="F865" s="94"/>
      <c r="G865" s="94"/>
      <c r="H865" s="95"/>
      <c r="I865" s="107"/>
    </row>
    <row r="866" spans="1:9" x14ac:dyDescent="0.2">
      <c r="A866" s="107"/>
      <c r="B866" s="107"/>
      <c r="C866" s="107"/>
      <c r="D866" s="107"/>
      <c r="E866" s="107"/>
      <c r="F866" s="92"/>
      <c r="G866" s="92"/>
      <c r="H866" s="93"/>
      <c r="I866" s="107"/>
    </row>
    <row r="867" spans="1:9" x14ac:dyDescent="0.2">
      <c r="A867" s="107"/>
      <c r="B867" s="107"/>
      <c r="C867" s="107"/>
      <c r="D867" s="107"/>
      <c r="E867" s="107"/>
      <c r="F867" s="92"/>
      <c r="G867" s="92"/>
      <c r="H867" s="93"/>
      <c r="I867" s="107"/>
    </row>
    <row r="868" spans="1:9" x14ac:dyDescent="0.2">
      <c r="A868" s="107"/>
      <c r="B868" s="107"/>
      <c r="C868" s="107"/>
      <c r="D868" s="107"/>
      <c r="E868" s="107"/>
      <c r="F868" s="92"/>
      <c r="G868" s="92"/>
      <c r="H868" s="93"/>
      <c r="I868" s="107"/>
    </row>
    <row r="869" spans="1:9" x14ac:dyDescent="0.2">
      <c r="B869"/>
      <c r="C869"/>
      <c r="D869"/>
      <c r="E869"/>
      <c r="F869" s="92"/>
      <c r="G869" s="92"/>
      <c r="H869" s="93"/>
    </row>
    <row r="870" spans="1:9" x14ac:dyDescent="0.2">
      <c r="B870"/>
      <c r="C870"/>
      <c r="D870"/>
      <c r="E870"/>
      <c r="F870" s="92"/>
      <c r="G870" s="92"/>
      <c r="H870" s="93"/>
    </row>
    <row r="871" spans="1:9" x14ac:dyDescent="0.2">
      <c r="B871"/>
      <c r="C871"/>
      <c r="D871"/>
      <c r="E871"/>
      <c r="F871" s="92"/>
      <c r="G871" s="92"/>
      <c r="H871" s="93"/>
    </row>
    <row r="872" spans="1:9" x14ac:dyDescent="0.2">
      <c r="B872"/>
      <c r="C872"/>
      <c r="D872"/>
      <c r="E872"/>
      <c r="F872" s="92"/>
      <c r="G872" s="92"/>
      <c r="H872" s="93"/>
    </row>
    <row r="873" spans="1:9" x14ac:dyDescent="0.2">
      <c r="A873" s="107"/>
      <c r="B873" s="107"/>
      <c r="C873" s="107"/>
      <c r="D873" s="107"/>
      <c r="E873" s="107"/>
      <c r="F873" s="94"/>
      <c r="G873" s="94"/>
      <c r="H873" s="95"/>
      <c r="I873" s="107"/>
    </row>
    <row r="874" spans="1:9" x14ac:dyDescent="0.2">
      <c r="A874" s="107"/>
      <c r="B874" s="107"/>
      <c r="C874" s="107"/>
      <c r="D874" s="107"/>
      <c r="E874" s="107"/>
      <c r="F874" s="94"/>
      <c r="G874" s="94"/>
      <c r="H874" s="95"/>
      <c r="I874" s="107"/>
    </row>
    <row r="875" spans="1:9" x14ac:dyDescent="0.2">
      <c r="A875" s="107"/>
      <c r="B875" s="107"/>
      <c r="C875" s="107"/>
      <c r="D875" s="107"/>
      <c r="E875" s="107"/>
      <c r="F875" s="94"/>
      <c r="G875" s="94"/>
      <c r="H875" s="95"/>
      <c r="I875" s="107"/>
    </row>
    <row r="876" spans="1:9" x14ac:dyDescent="0.2">
      <c r="A876" s="107"/>
      <c r="B876" s="107"/>
      <c r="C876" s="107"/>
      <c r="D876" s="107"/>
      <c r="E876" s="107"/>
      <c r="F876" s="94"/>
      <c r="G876" s="94"/>
      <c r="H876" s="95"/>
      <c r="I876" s="107"/>
    </row>
    <row r="877" spans="1:9" x14ac:dyDescent="0.2">
      <c r="A877" s="107"/>
      <c r="B877" s="107"/>
      <c r="C877" s="107"/>
      <c r="D877" s="107"/>
      <c r="E877" s="107"/>
      <c r="F877" s="94"/>
      <c r="G877" s="94"/>
      <c r="H877" s="95"/>
      <c r="I877" s="107"/>
    </row>
    <row r="878" spans="1:9" x14ac:dyDescent="0.2">
      <c r="A878" s="107"/>
      <c r="B878" s="107"/>
      <c r="C878" s="107"/>
      <c r="D878" s="107"/>
      <c r="E878" s="107"/>
      <c r="F878" s="94"/>
      <c r="G878" s="94"/>
      <c r="H878" s="95"/>
      <c r="I878" s="107"/>
    </row>
    <row r="879" spans="1:9" x14ac:dyDescent="0.2">
      <c r="B879"/>
      <c r="C879"/>
      <c r="D879"/>
      <c r="E879"/>
      <c r="F879" s="94"/>
      <c r="G879" s="94"/>
      <c r="H879" s="95"/>
    </row>
    <row r="880" spans="1:9" x14ac:dyDescent="0.2">
      <c r="A880" s="107"/>
      <c r="B880" s="107"/>
      <c r="C880" s="107"/>
      <c r="D880" s="107"/>
      <c r="E880" s="107"/>
      <c r="F880" s="94"/>
      <c r="G880" s="94"/>
      <c r="H880" s="95"/>
      <c r="I880" s="107"/>
    </row>
    <row r="881" spans="1:9" x14ac:dyDescent="0.2">
      <c r="A881" s="107"/>
      <c r="B881" s="107"/>
      <c r="C881" s="107"/>
      <c r="D881" s="107"/>
      <c r="E881" s="107"/>
      <c r="F881" s="94"/>
      <c r="G881" s="94"/>
      <c r="H881" s="95"/>
      <c r="I881" s="107"/>
    </row>
    <row r="882" spans="1:9" x14ac:dyDescent="0.2">
      <c r="A882" s="107"/>
      <c r="B882" s="107"/>
      <c r="C882" s="107"/>
      <c r="D882" s="107"/>
      <c r="E882" s="107"/>
      <c r="F882" s="94"/>
      <c r="G882" s="94"/>
      <c r="H882" s="95"/>
      <c r="I882" s="107"/>
    </row>
    <row r="883" spans="1:9" x14ac:dyDescent="0.2">
      <c r="A883" s="131"/>
      <c r="B883" s="107"/>
      <c r="C883" s="107"/>
      <c r="D883" s="107"/>
      <c r="E883" s="107"/>
      <c r="F883" s="92"/>
      <c r="G883" s="92"/>
      <c r="H883" s="93"/>
      <c r="I883" s="107"/>
    </row>
    <row r="884" spans="1:9" x14ac:dyDescent="0.2">
      <c r="A884" s="107"/>
      <c r="B884" s="107"/>
      <c r="C884" s="107"/>
      <c r="D884" s="107"/>
      <c r="E884" s="107"/>
      <c r="F884" s="94"/>
      <c r="G884" s="94"/>
      <c r="H884" s="95"/>
      <c r="I884" s="107"/>
    </row>
    <row r="885" spans="1:9" x14ac:dyDescent="0.2">
      <c r="A885" s="107"/>
      <c r="B885" s="107"/>
      <c r="C885" s="107"/>
      <c r="D885" s="107"/>
      <c r="E885" s="107"/>
      <c r="F885" s="92"/>
      <c r="G885" s="92"/>
      <c r="H885" s="93"/>
      <c r="I885" s="107"/>
    </row>
    <row r="886" spans="1:9" x14ac:dyDescent="0.2">
      <c r="A886" s="107"/>
      <c r="B886" s="107"/>
      <c r="C886" s="107"/>
      <c r="D886" s="107"/>
      <c r="E886" s="107"/>
      <c r="F886" s="92"/>
      <c r="G886" s="92"/>
      <c r="H886" s="93"/>
      <c r="I886" s="107"/>
    </row>
    <row r="887" spans="1:9" x14ac:dyDescent="0.2">
      <c r="A887" s="107"/>
      <c r="B887" s="107"/>
      <c r="C887" s="107"/>
      <c r="D887" s="107"/>
      <c r="E887" s="107"/>
      <c r="F887" s="94"/>
      <c r="G887" s="94"/>
      <c r="H887" s="95"/>
      <c r="I887" s="107"/>
    </row>
    <row r="888" spans="1:9" x14ac:dyDescent="0.2">
      <c r="A888" s="107"/>
      <c r="B888" s="107"/>
      <c r="C888" s="107"/>
      <c r="D888" s="107"/>
      <c r="E888" s="107"/>
      <c r="F888" s="92"/>
      <c r="G888" s="92"/>
      <c r="H888" s="93"/>
      <c r="I888" s="107"/>
    </row>
    <row r="889" spans="1:9" x14ac:dyDescent="0.2">
      <c r="A889" s="107"/>
      <c r="B889" s="107"/>
      <c r="C889" s="107"/>
      <c r="D889" s="107"/>
      <c r="E889" s="107"/>
      <c r="F889" s="94"/>
      <c r="G889" s="94"/>
      <c r="H889" s="95"/>
      <c r="I889" s="107"/>
    </row>
    <row r="890" spans="1:9" x14ac:dyDescent="0.2">
      <c r="A890" s="107"/>
      <c r="B890" s="107"/>
      <c r="C890" s="107"/>
      <c r="D890" s="107"/>
      <c r="E890" s="107"/>
      <c r="F890" s="94"/>
      <c r="G890" s="94"/>
      <c r="H890" s="95"/>
      <c r="I890" s="107"/>
    </row>
    <row r="891" spans="1:9" x14ac:dyDescent="0.2">
      <c r="A891" s="107"/>
      <c r="B891" s="107"/>
      <c r="C891" s="107"/>
      <c r="D891" s="107"/>
      <c r="E891" s="107"/>
      <c r="F891" s="92"/>
      <c r="G891" s="92"/>
      <c r="H891" s="93"/>
      <c r="I891" s="107"/>
    </row>
    <row r="892" spans="1:9" x14ac:dyDescent="0.2">
      <c r="B892"/>
      <c r="C892"/>
      <c r="D892"/>
      <c r="E892"/>
      <c r="F892" s="92"/>
      <c r="G892" s="92"/>
      <c r="H892" s="93"/>
    </row>
    <row r="893" spans="1:9" x14ac:dyDescent="0.2">
      <c r="A893" s="107"/>
      <c r="B893" s="107"/>
      <c r="C893" s="107"/>
      <c r="D893" s="107"/>
      <c r="E893" s="107"/>
      <c r="F893" s="94"/>
      <c r="G893" s="94"/>
      <c r="H893" s="95"/>
      <c r="I893" s="107"/>
    </row>
    <row r="894" spans="1:9" x14ac:dyDescent="0.2">
      <c r="A894" s="107"/>
      <c r="B894" s="107"/>
      <c r="C894" s="107"/>
      <c r="D894" s="107"/>
      <c r="E894" s="107"/>
      <c r="F894" s="94"/>
      <c r="G894" s="94"/>
      <c r="H894" s="94"/>
      <c r="I894" s="107"/>
    </row>
    <row r="895" spans="1:9" x14ac:dyDescent="0.2">
      <c r="A895" s="107"/>
      <c r="B895" s="107"/>
      <c r="C895" s="107"/>
      <c r="D895" s="107"/>
      <c r="E895" s="107"/>
      <c r="F895" s="94"/>
      <c r="G895" s="94"/>
      <c r="H895" s="94"/>
      <c r="I895" s="107"/>
    </row>
    <row r="896" spans="1:9" x14ac:dyDescent="0.2">
      <c r="A896" s="107"/>
      <c r="B896" s="107"/>
      <c r="C896" s="107"/>
      <c r="D896" s="107"/>
      <c r="E896" s="107"/>
      <c r="F896" s="92"/>
      <c r="G896" s="92"/>
      <c r="H896" s="93"/>
      <c r="I896" s="107"/>
    </row>
    <row r="897" spans="1:9" x14ac:dyDescent="0.2">
      <c r="A897" s="107"/>
      <c r="B897" s="107"/>
      <c r="C897" s="107"/>
      <c r="D897" s="107"/>
      <c r="E897" s="107"/>
      <c r="F897" s="92"/>
      <c r="G897" s="92"/>
      <c r="H897" s="93"/>
      <c r="I897" s="107"/>
    </row>
    <row r="898" spans="1:9" x14ac:dyDescent="0.2">
      <c r="A898" s="107"/>
      <c r="B898" s="107"/>
      <c r="C898" s="107"/>
      <c r="D898" s="107"/>
      <c r="E898" s="107"/>
      <c r="F898" s="94"/>
      <c r="G898" s="94"/>
      <c r="H898" s="95"/>
      <c r="I898" s="107"/>
    </row>
    <row r="899" spans="1:9" x14ac:dyDescent="0.2">
      <c r="A899" s="107"/>
      <c r="B899" s="107"/>
      <c r="C899" s="107"/>
      <c r="D899" s="107"/>
      <c r="E899" s="107"/>
      <c r="F899" s="92"/>
      <c r="G899" s="92"/>
      <c r="H899" s="93"/>
      <c r="I899" s="107"/>
    </row>
    <row r="900" spans="1:9" x14ac:dyDescent="0.2">
      <c r="A900" s="107"/>
      <c r="B900" s="107"/>
      <c r="C900" s="107"/>
      <c r="D900" s="107"/>
      <c r="E900" s="107"/>
      <c r="F900" s="92"/>
      <c r="G900" s="92"/>
      <c r="H900" s="93"/>
      <c r="I900" s="107"/>
    </row>
    <row r="901" spans="1:9" x14ac:dyDescent="0.2">
      <c r="A901" s="107"/>
      <c r="B901" s="107"/>
      <c r="C901" s="107"/>
      <c r="D901" s="107"/>
      <c r="E901" s="107"/>
      <c r="F901" s="92"/>
      <c r="G901" s="92"/>
      <c r="H901" s="93"/>
      <c r="I901" s="107"/>
    </row>
    <row r="902" spans="1:9" x14ac:dyDescent="0.2">
      <c r="A902" s="107"/>
      <c r="B902" s="107"/>
      <c r="C902" s="107"/>
      <c r="D902" s="107"/>
      <c r="E902" s="107"/>
      <c r="F902" s="94"/>
      <c r="G902" s="94"/>
      <c r="H902" s="95"/>
      <c r="I902" s="107"/>
    </row>
    <row r="903" spans="1:9" x14ac:dyDescent="0.2">
      <c r="A903" s="107"/>
      <c r="B903" s="107"/>
      <c r="C903" s="107"/>
      <c r="D903" s="107"/>
      <c r="E903" s="107"/>
      <c r="F903" s="94"/>
      <c r="G903" s="94"/>
      <c r="H903" s="94"/>
      <c r="I903" s="107"/>
    </row>
    <row r="904" spans="1:9" x14ac:dyDescent="0.2">
      <c r="A904" s="107"/>
      <c r="B904" s="107"/>
      <c r="C904" s="107"/>
      <c r="D904" s="107"/>
      <c r="E904" s="107"/>
      <c r="F904" s="94"/>
      <c r="G904" s="94"/>
      <c r="H904" s="95"/>
      <c r="I904" s="107"/>
    </row>
    <row r="905" spans="1:9" x14ac:dyDescent="0.2">
      <c r="A905" s="107"/>
      <c r="B905" s="107"/>
      <c r="C905" s="107"/>
      <c r="D905" s="107"/>
      <c r="E905" s="107"/>
      <c r="F905" s="94"/>
      <c r="G905" s="94"/>
      <c r="H905" s="95"/>
      <c r="I905" s="107"/>
    </row>
    <row r="906" spans="1:9" x14ac:dyDescent="0.2">
      <c r="A906" s="107"/>
      <c r="B906" s="107"/>
      <c r="C906" s="107"/>
      <c r="D906" s="107"/>
      <c r="E906" s="107"/>
      <c r="F906" s="94"/>
      <c r="G906" s="94"/>
      <c r="H906" s="95"/>
      <c r="I906" s="107"/>
    </row>
    <row r="907" spans="1:9" x14ac:dyDescent="0.2">
      <c r="A907" s="107"/>
      <c r="B907" s="107"/>
      <c r="C907" s="107"/>
      <c r="D907" s="107"/>
      <c r="E907" s="107"/>
      <c r="F907" s="94"/>
      <c r="G907" s="94"/>
      <c r="H907" s="95"/>
      <c r="I907" s="107"/>
    </row>
    <row r="908" spans="1:9" x14ac:dyDescent="0.2">
      <c r="A908" s="107"/>
      <c r="B908" s="107"/>
      <c r="C908" s="107"/>
      <c r="D908" s="107"/>
      <c r="E908" s="107"/>
      <c r="F908" s="94"/>
      <c r="G908" s="94"/>
      <c r="H908" s="95"/>
      <c r="I908" s="107"/>
    </row>
    <row r="909" spans="1:9" x14ac:dyDescent="0.2">
      <c r="A909" s="107"/>
      <c r="B909" s="107"/>
      <c r="C909" s="107"/>
      <c r="D909" s="107"/>
      <c r="E909" s="107"/>
      <c r="F909" s="94"/>
      <c r="G909" s="94"/>
      <c r="H909" s="95"/>
      <c r="I909" s="107"/>
    </row>
    <row r="910" spans="1:9" x14ac:dyDescent="0.2">
      <c r="A910" s="107"/>
      <c r="B910" s="107"/>
      <c r="C910" s="107"/>
      <c r="D910" s="107"/>
      <c r="E910" s="107"/>
      <c r="F910" s="94"/>
      <c r="G910" s="94"/>
      <c r="H910" s="95"/>
      <c r="I910" s="107"/>
    </row>
    <row r="911" spans="1:9" x14ac:dyDescent="0.2">
      <c r="A911" s="107"/>
      <c r="B911" s="107"/>
      <c r="C911" s="107"/>
      <c r="D911" s="107"/>
      <c r="E911" s="107"/>
      <c r="F911" s="94"/>
      <c r="G911" s="94"/>
      <c r="H911" s="95"/>
      <c r="I911" s="107"/>
    </row>
    <row r="912" spans="1:9" x14ac:dyDescent="0.2">
      <c r="A912" s="107"/>
      <c r="B912" s="107"/>
      <c r="C912" s="107"/>
      <c r="D912" s="107"/>
      <c r="E912" s="107"/>
      <c r="F912" s="94"/>
      <c r="G912" s="94"/>
      <c r="H912" s="95"/>
      <c r="I912" s="107"/>
    </row>
    <row r="913" spans="1:9" x14ac:dyDescent="0.2">
      <c r="A913" s="107"/>
      <c r="B913" s="107"/>
      <c r="C913" s="107"/>
      <c r="D913" s="107"/>
      <c r="E913" s="107"/>
      <c r="F913" s="94"/>
      <c r="G913" s="94"/>
      <c r="H913" s="95"/>
      <c r="I913" s="107"/>
    </row>
    <row r="914" spans="1:9" x14ac:dyDescent="0.2">
      <c r="A914" s="107"/>
      <c r="B914" s="107"/>
      <c r="C914" s="107"/>
      <c r="D914" s="107"/>
      <c r="E914" s="107"/>
      <c r="F914" s="94"/>
      <c r="G914" s="94"/>
      <c r="H914" s="95"/>
      <c r="I914" s="107"/>
    </row>
    <row r="915" spans="1:9" x14ac:dyDescent="0.2">
      <c r="A915" s="107"/>
      <c r="B915" s="107"/>
      <c r="C915" s="107"/>
      <c r="D915" s="107"/>
      <c r="E915" s="107"/>
      <c r="F915" s="92"/>
      <c r="G915" s="92"/>
      <c r="H915" s="93"/>
      <c r="I915" s="107"/>
    </row>
    <row r="916" spans="1:9" x14ac:dyDescent="0.2">
      <c r="A916" s="107"/>
      <c r="B916" s="107"/>
      <c r="C916" s="107"/>
      <c r="D916" s="107"/>
      <c r="E916" s="107"/>
      <c r="F916" s="94"/>
      <c r="G916" s="94"/>
      <c r="H916" s="95"/>
      <c r="I916" s="107"/>
    </row>
    <row r="917" spans="1:9" x14ac:dyDescent="0.2">
      <c r="A917" s="107"/>
      <c r="B917" s="107"/>
      <c r="C917" s="107"/>
      <c r="D917" s="107"/>
      <c r="E917" s="107"/>
      <c r="F917" s="94"/>
      <c r="G917" s="94"/>
      <c r="H917" s="95"/>
      <c r="I917" s="107"/>
    </row>
    <row r="918" spans="1:9" x14ac:dyDescent="0.2">
      <c r="A918" s="107"/>
      <c r="B918" s="107"/>
      <c r="C918" s="107"/>
      <c r="D918" s="107"/>
      <c r="E918" s="107"/>
      <c r="F918" s="94"/>
      <c r="G918" s="94"/>
      <c r="H918" s="95"/>
      <c r="I918" s="107"/>
    </row>
    <row r="919" spans="1:9" x14ac:dyDescent="0.2">
      <c r="A919" s="131"/>
      <c r="B919" s="107"/>
      <c r="C919" s="107"/>
      <c r="D919" s="107"/>
      <c r="E919" s="107"/>
      <c r="F919" s="94"/>
      <c r="G919" s="94"/>
      <c r="H919" s="95"/>
      <c r="I919" s="107"/>
    </row>
    <row r="920" spans="1:9" x14ac:dyDescent="0.2">
      <c r="A920" s="107"/>
      <c r="B920" s="107"/>
      <c r="C920" s="107"/>
      <c r="D920" s="107"/>
      <c r="E920" s="107"/>
      <c r="F920" s="92"/>
      <c r="G920" s="92"/>
      <c r="H920" s="93"/>
      <c r="I920" s="107"/>
    </row>
    <row r="921" spans="1:9" x14ac:dyDescent="0.2">
      <c r="A921" s="107"/>
      <c r="B921" s="107"/>
      <c r="C921" s="107"/>
      <c r="D921" s="107"/>
      <c r="E921" s="107"/>
      <c r="F921" s="92"/>
      <c r="G921" s="92"/>
      <c r="H921" s="93"/>
      <c r="I921" s="107"/>
    </row>
    <row r="922" spans="1:9" x14ac:dyDescent="0.2">
      <c r="A922" s="107"/>
      <c r="B922" s="107"/>
      <c r="C922" s="107"/>
      <c r="D922" s="107"/>
      <c r="E922" s="107"/>
      <c r="F922" s="92"/>
      <c r="G922" s="92"/>
      <c r="H922" s="93"/>
      <c r="I922" s="107"/>
    </row>
    <row r="923" spans="1:9" x14ac:dyDescent="0.2">
      <c r="B923"/>
      <c r="C923"/>
      <c r="D923"/>
      <c r="E923"/>
      <c r="F923" s="92"/>
      <c r="G923" s="92"/>
      <c r="H923" s="93"/>
    </row>
    <row r="924" spans="1:9" x14ac:dyDescent="0.2">
      <c r="A924" s="131"/>
      <c r="B924" s="107"/>
      <c r="C924" s="107"/>
      <c r="D924" s="107"/>
      <c r="E924" s="107"/>
      <c r="F924" s="92"/>
      <c r="G924" s="92"/>
      <c r="H924" s="93"/>
      <c r="I924" s="107"/>
    </row>
    <row r="925" spans="1:9" x14ac:dyDescent="0.2">
      <c r="A925" s="107"/>
      <c r="B925" s="107"/>
      <c r="C925" s="107"/>
      <c r="D925" s="107"/>
      <c r="E925" s="107"/>
      <c r="F925" s="92"/>
      <c r="G925" s="92"/>
      <c r="H925" s="93"/>
      <c r="I925" s="107"/>
    </row>
    <row r="926" spans="1:9" x14ac:dyDescent="0.2">
      <c r="A926" s="107"/>
      <c r="B926" s="107"/>
      <c r="C926" s="107"/>
      <c r="D926" s="107"/>
      <c r="E926" s="107"/>
      <c r="F926" s="94"/>
      <c r="G926" s="94"/>
      <c r="H926" s="95"/>
      <c r="I926" s="107"/>
    </row>
    <row r="927" spans="1:9" x14ac:dyDescent="0.2">
      <c r="A927" s="107"/>
      <c r="B927" s="107"/>
      <c r="C927" s="107"/>
      <c r="D927" s="107"/>
      <c r="E927" s="107"/>
      <c r="F927" s="92"/>
      <c r="G927" s="92"/>
      <c r="H927" s="93"/>
      <c r="I927" s="107"/>
    </row>
    <row r="928" spans="1:9" x14ac:dyDescent="0.2">
      <c r="A928" s="107"/>
      <c r="B928" s="107"/>
      <c r="C928" s="107"/>
      <c r="D928" s="107"/>
      <c r="E928" s="107"/>
      <c r="F928" s="94"/>
      <c r="G928" s="94"/>
      <c r="H928" s="95"/>
      <c r="I928" s="107"/>
    </row>
    <row r="929" spans="1:9" x14ac:dyDescent="0.2">
      <c r="A929" s="107"/>
      <c r="B929" s="107"/>
      <c r="C929" s="107"/>
      <c r="D929" s="107"/>
      <c r="E929" s="107"/>
      <c r="F929" s="92"/>
      <c r="G929" s="92"/>
      <c r="H929" s="93"/>
      <c r="I929" s="107"/>
    </row>
    <row r="930" spans="1:9" x14ac:dyDescent="0.2">
      <c r="A930" s="107"/>
      <c r="B930" s="107"/>
      <c r="C930" s="107"/>
      <c r="D930" s="107"/>
      <c r="E930" s="107"/>
      <c r="F930" s="92"/>
      <c r="G930" s="92"/>
      <c r="H930" s="93"/>
      <c r="I930" s="107"/>
    </row>
    <row r="931" spans="1:9" x14ac:dyDescent="0.2">
      <c r="A931" s="107"/>
      <c r="B931" s="107"/>
      <c r="C931" s="107"/>
      <c r="D931" s="107"/>
      <c r="E931" s="107"/>
      <c r="F931" s="94"/>
      <c r="G931" s="94"/>
      <c r="H931" s="95"/>
      <c r="I931" s="107"/>
    </row>
    <row r="932" spans="1:9" x14ac:dyDescent="0.2">
      <c r="A932" s="107"/>
      <c r="B932" s="107"/>
      <c r="C932" s="107"/>
      <c r="D932" s="107"/>
      <c r="E932" s="107"/>
      <c r="F932" s="94"/>
      <c r="G932" s="94"/>
      <c r="H932" s="95"/>
      <c r="I932" s="107"/>
    </row>
    <row r="933" spans="1:9" x14ac:dyDescent="0.2">
      <c r="A933" s="107"/>
      <c r="B933" s="107"/>
      <c r="C933" s="107"/>
      <c r="D933" s="107"/>
      <c r="E933" s="107"/>
      <c r="F933" s="94"/>
      <c r="G933" s="94"/>
      <c r="H933" s="95"/>
      <c r="I933" s="107"/>
    </row>
    <row r="934" spans="1:9" x14ac:dyDescent="0.2">
      <c r="A934" s="107"/>
      <c r="B934" s="107"/>
      <c r="C934" s="107"/>
      <c r="D934" s="107"/>
      <c r="E934" s="107"/>
      <c r="F934" s="92"/>
      <c r="G934" s="92"/>
      <c r="H934" s="93"/>
      <c r="I934" s="107"/>
    </row>
    <row r="935" spans="1:9" x14ac:dyDescent="0.2">
      <c r="A935" s="107"/>
      <c r="B935" s="107"/>
      <c r="C935" s="107"/>
      <c r="D935" s="107"/>
      <c r="E935" s="107"/>
      <c r="F935" s="94"/>
      <c r="G935" s="94"/>
      <c r="H935" s="95"/>
      <c r="I935" s="107"/>
    </row>
    <row r="936" spans="1:9" x14ac:dyDescent="0.2">
      <c r="A936" s="107"/>
      <c r="B936" s="107"/>
      <c r="C936" s="107"/>
      <c r="D936" s="107"/>
      <c r="E936" s="107"/>
      <c r="F936" s="94"/>
      <c r="G936" s="94"/>
      <c r="H936" s="95"/>
      <c r="I936" s="107"/>
    </row>
    <row r="937" spans="1:9" x14ac:dyDescent="0.2">
      <c r="A937" s="107"/>
      <c r="B937" s="107"/>
      <c r="C937" s="107"/>
      <c r="D937" s="107"/>
      <c r="E937" s="107"/>
      <c r="F937" s="94"/>
      <c r="G937" s="94"/>
      <c r="H937" s="95"/>
      <c r="I937" s="107"/>
    </row>
    <row r="938" spans="1:9" x14ac:dyDescent="0.2">
      <c r="B938"/>
      <c r="C938"/>
      <c r="D938"/>
      <c r="E938"/>
      <c r="F938" s="92"/>
      <c r="G938" s="92"/>
      <c r="H938" s="93"/>
    </row>
    <row r="939" spans="1:9" x14ac:dyDescent="0.2">
      <c r="A939" s="107"/>
      <c r="B939" s="107"/>
      <c r="C939" s="107"/>
      <c r="D939" s="107"/>
      <c r="E939" s="107"/>
      <c r="F939" s="92"/>
      <c r="G939" s="92"/>
      <c r="H939" s="93"/>
      <c r="I939" s="107"/>
    </row>
    <row r="940" spans="1:9" x14ac:dyDescent="0.2">
      <c r="A940" s="107"/>
      <c r="B940" s="107"/>
      <c r="C940" s="107"/>
      <c r="D940" s="107"/>
      <c r="E940" s="107"/>
      <c r="F940" s="94"/>
      <c r="G940" s="94"/>
      <c r="H940" s="95"/>
      <c r="I940" s="107"/>
    </row>
    <row r="941" spans="1:9" x14ac:dyDescent="0.2">
      <c r="A941" s="107"/>
      <c r="B941" s="107"/>
      <c r="C941" s="107"/>
      <c r="D941" s="107"/>
      <c r="E941" s="107"/>
      <c r="F941" s="94"/>
      <c r="G941" s="94"/>
      <c r="H941" s="95"/>
      <c r="I941" s="107"/>
    </row>
    <row r="942" spans="1:9" x14ac:dyDescent="0.2">
      <c r="A942" s="107"/>
      <c r="B942" s="107"/>
      <c r="C942" s="107"/>
      <c r="D942" s="107"/>
      <c r="E942" s="107"/>
      <c r="F942" s="94"/>
      <c r="G942" s="94"/>
      <c r="H942" s="95"/>
      <c r="I942" s="107"/>
    </row>
    <row r="943" spans="1:9" x14ac:dyDescent="0.2">
      <c r="A943" s="107"/>
      <c r="B943" s="107"/>
      <c r="C943" s="107"/>
      <c r="D943" s="107"/>
      <c r="E943" s="107"/>
      <c r="F943" s="92"/>
      <c r="G943" s="92"/>
      <c r="H943" s="93"/>
      <c r="I943" s="107"/>
    </row>
    <row r="944" spans="1:9" x14ac:dyDescent="0.2">
      <c r="A944" s="107"/>
      <c r="B944" s="107"/>
      <c r="C944" s="107"/>
      <c r="D944" s="107"/>
      <c r="E944" s="107"/>
      <c r="F944" s="94"/>
      <c r="G944" s="94"/>
      <c r="H944" s="95"/>
      <c r="I944" s="107"/>
    </row>
    <row r="945" spans="1:9" x14ac:dyDescent="0.2">
      <c r="A945" s="107"/>
      <c r="B945" s="107"/>
      <c r="C945" s="107"/>
      <c r="D945" s="107"/>
      <c r="E945" s="107"/>
      <c r="F945" s="94"/>
      <c r="G945" s="94"/>
      <c r="H945" s="95"/>
      <c r="I945" s="107"/>
    </row>
    <row r="946" spans="1:9" x14ac:dyDescent="0.2">
      <c r="A946" s="107"/>
      <c r="B946" s="107"/>
      <c r="C946" s="107"/>
      <c r="D946" s="107"/>
      <c r="E946" s="107"/>
      <c r="F946" s="94"/>
      <c r="G946" s="94"/>
      <c r="H946" s="95"/>
      <c r="I946" s="107"/>
    </row>
    <row r="947" spans="1:9" x14ac:dyDescent="0.2">
      <c r="A947" s="107"/>
      <c r="B947" s="107"/>
      <c r="C947" s="107"/>
      <c r="D947" s="107"/>
      <c r="E947" s="107"/>
      <c r="F947" s="94"/>
      <c r="G947" s="94"/>
      <c r="H947" s="95"/>
      <c r="I947" s="107"/>
    </row>
    <row r="948" spans="1:9" x14ac:dyDescent="0.2">
      <c r="A948" s="107"/>
      <c r="B948" s="107"/>
      <c r="C948" s="107"/>
      <c r="D948" s="107"/>
      <c r="E948" s="107"/>
      <c r="F948" s="92"/>
      <c r="G948" s="92"/>
      <c r="H948" s="93"/>
      <c r="I948" s="107"/>
    </row>
    <row r="949" spans="1:9" x14ac:dyDescent="0.2">
      <c r="A949" s="107"/>
      <c r="B949" s="107"/>
      <c r="C949" s="107"/>
      <c r="D949" s="107"/>
      <c r="E949" s="107"/>
      <c r="F949" s="94"/>
      <c r="G949" s="94"/>
      <c r="H949" s="95"/>
      <c r="I949" s="107"/>
    </row>
    <row r="950" spans="1:9" x14ac:dyDescent="0.2">
      <c r="A950" s="107"/>
      <c r="B950" s="107"/>
      <c r="C950" s="107"/>
      <c r="D950" s="107"/>
      <c r="E950" s="107"/>
      <c r="F950" s="94"/>
      <c r="G950" s="94"/>
      <c r="H950" s="95"/>
      <c r="I950" s="107"/>
    </row>
    <row r="951" spans="1:9" x14ac:dyDescent="0.2">
      <c r="A951" s="107"/>
      <c r="B951" s="107"/>
      <c r="C951" s="107"/>
      <c r="D951" s="107"/>
      <c r="E951" s="107"/>
      <c r="F951" s="94"/>
      <c r="G951" s="94"/>
      <c r="H951" s="95"/>
      <c r="I951" s="107"/>
    </row>
    <row r="952" spans="1:9" x14ac:dyDescent="0.2">
      <c r="A952" s="107"/>
      <c r="B952" s="107"/>
      <c r="C952" s="107"/>
      <c r="D952" s="107"/>
      <c r="E952" s="107"/>
      <c r="F952" s="94"/>
      <c r="G952" s="94"/>
      <c r="H952" s="95"/>
      <c r="I952" s="107"/>
    </row>
    <row r="953" spans="1:9" x14ac:dyDescent="0.2">
      <c r="A953" s="107"/>
      <c r="B953" s="107"/>
      <c r="C953" s="107"/>
      <c r="D953" s="107"/>
      <c r="E953" s="107"/>
      <c r="F953" s="92"/>
      <c r="G953" s="92"/>
      <c r="H953" s="93"/>
      <c r="I953" s="107"/>
    </row>
    <row r="954" spans="1:9" x14ac:dyDescent="0.2">
      <c r="B954"/>
      <c r="C954"/>
      <c r="D954"/>
      <c r="E954"/>
      <c r="F954" s="92"/>
      <c r="G954" s="92"/>
      <c r="H954" s="93"/>
    </row>
    <row r="955" spans="1:9" x14ac:dyDescent="0.2">
      <c r="A955" s="107"/>
      <c r="B955" s="107"/>
      <c r="C955" s="107"/>
      <c r="D955" s="107"/>
      <c r="E955" s="107"/>
      <c r="F955" s="92"/>
      <c r="G955" s="92"/>
      <c r="H955" s="93"/>
      <c r="I955" s="107"/>
    </row>
    <row r="956" spans="1:9" x14ac:dyDescent="0.2">
      <c r="A956" s="107"/>
      <c r="B956" s="107"/>
      <c r="C956" s="107"/>
      <c r="D956" s="107"/>
      <c r="E956" s="107"/>
      <c r="F956" s="92"/>
      <c r="G956" s="92"/>
      <c r="H956" s="93"/>
      <c r="I956" s="107"/>
    </row>
    <row r="957" spans="1:9" x14ac:dyDescent="0.2">
      <c r="A957" s="107"/>
      <c r="B957" s="107"/>
      <c r="C957" s="107"/>
      <c r="D957" s="107"/>
      <c r="E957" s="107"/>
      <c r="F957" s="94"/>
      <c r="G957" s="94"/>
      <c r="H957" s="95"/>
      <c r="I957" s="107"/>
    </row>
    <row r="958" spans="1:9" x14ac:dyDescent="0.2">
      <c r="A958" s="107"/>
      <c r="B958" s="107"/>
      <c r="C958" s="107"/>
      <c r="D958" s="107"/>
      <c r="E958" s="107"/>
      <c r="F958" s="92"/>
      <c r="G958" s="92"/>
      <c r="H958" s="93"/>
      <c r="I958" s="107"/>
    </row>
    <row r="959" spans="1:9" x14ac:dyDescent="0.2">
      <c r="A959" s="107"/>
      <c r="B959" s="107"/>
      <c r="C959" s="107"/>
      <c r="D959" s="107"/>
      <c r="E959" s="107"/>
      <c r="F959" s="92"/>
      <c r="G959" s="92"/>
      <c r="H959" s="93"/>
      <c r="I959" s="107"/>
    </row>
    <row r="960" spans="1:9" x14ac:dyDescent="0.2">
      <c r="B960"/>
      <c r="C960"/>
      <c r="D960"/>
      <c r="E960"/>
      <c r="F960" s="92"/>
      <c r="G960" s="92"/>
      <c r="H960" s="93"/>
    </row>
    <row r="961" spans="1:9" x14ac:dyDescent="0.2">
      <c r="A961" s="107"/>
      <c r="B961" s="107"/>
      <c r="C961" s="107"/>
      <c r="D961" s="107"/>
      <c r="E961" s="107"/>
      <c r="F961" s="92"/>
      <c r="G961" s="92"/>
      <c r="H961" s="93"/>
      <c r="I961" s="107"/>
    </row>
    <row r="962" spans="1:9" x14ac:dyDescent="0.2">
      <c r="A962" s="107"/>
      <c r="B962" s="107"/>
      <c r="C962" s="107"/>
      <c r="D962" s="107"/>
      <c r="E962" s="107"/>
      <c r="F962" s="92"/>
      <c r="G962" s="92"/>
      <c r="H962" s="93"/>
      <c r="I962" s="107"/>
    </row>
    <row r="963" spans="1:9" x14ac:dyDescent="0.2">
      <c r="A963" s="107"/>
      <c r="B963" s="107"/>
      <c r="C963" s="107"/>
      <c r="D963" s="107"/>
      <c r="E963" s="107"/>
      <c r="F963" s="94"/>
      <c r="G963" s="94"/>
      <c r="H963" s="95"/>
      <c r="I963" s="107"/>
    </row>
    <row r="964" spans="1:9" x14ac:dyDescent="0.2">
      <c r="A964" s="107"/>
      <c r="B964" s="107"/>
      <c r="C964" s="107"/>
      <c r="D964" s="107"/>
      <c r="E964" s="107"/>
      <c r="F964" s="94"/>
      <c r="G964" s="94"/>
      <c r="H964" s="95"/>
      <c r="I964" s="107"/>
    </row>
    <row r="965" spans="1:9" x14ac:dyDescent="0.2">
      <c r="B965"/>
      <c r="C965"/>
      <c r="D965"/>
      <c r="E965"/>
      <c r="F965" s="92"/>
      <c r="G965" s="92"/>
      <c r="H965" s="93"/>
    </row>
    <row r="966" spans="1:9" x14ac:dyDescent="0.2">
      <c r="A966" s="107"/>
      <c r="B966" s="107"/>
      <c r="C966" s="107"/>
      <c r="D966" s="107"/>
      <c r="E966" s="107"/>
      <c r="F966" s="92"/>
      <c r="G966" s="92"/>
      <c r="H966" s="93"/>
      <c r="I966" s="107"/>
    </row>
    <row r="967" spans="1:9" x14ac:dyDescent="0.2">
      <c r="A967" s="107"/>
      <c r="B967" s="107"/>
      <c r="C967" s="107"/>
      <c r="D967" s="107"/>
      <c r="E967" s="107"/>
      <c r="F967" s="92"/>
      <c r="G967" s="92"/>
      <c r="H967" s="93"/>
      <c r="I967" s="107"/>
    </row>
    <row r="968" spans="1:9" x14ac:dyDescent="0.2">
      <c r="A968" s="107"/>
      <c r="B968" s="107"/>
      <c r="C968" s="107"/>
      <c r="D968" s="107"/>
      <c r="E968" s="107"/>
      <c r="F968" s="92"/>
      <c r="G968" s="92"/>
      <c r="H968" s="93"/>
      <c r="I968" s="107"/>
    </row>
    <row r="969" spans="1:9" x14ac:dyDescent="0.2">
      <c r="A969" s="107"/>
      <c r="B969" s="107"/>
      <c r="C969" s="107"/>
      <c r="D969" s="107"/>
      <c r="E969" s="107"/>
      <c r="F969" s="94"/>
      <c r="G969" s="94"/>
      <c r="H969" s="95"/>
      <c r="I969" s="107"/>
    </row>
    <row r="970" spans="1:9" x14ac:dyDescent="0.2">
      <c r="A970" s="107"/>
      <c r="B970" s="107"/>
      <c r="C970" s="107"/>
      <c r="D970" s="107"/>
      <c r="E970" s="107"/>
      <c r="F970" s="92"/>
      <c r="G970" s="92"/>
      <c r="H970" s="93"/>
      <c r="I970" s="107"/>
    </row>
    <row r="971" spans="1:9" x14ac:dyDescent="0.2">
      <c r="B971"/>
      <c r="C971"/>
      <c r="D971"/>
      <c r="E971"/>
      <c r="F971" s="92"/>
      <c r="G971" s="92"/>
      <c r="H971" s="95"/>
    </row>
    <row r="972" spans="1:9" x14ac:dyDescent="0.2">
      <c r="A972" s="107"/>
      <c r="B972" s="107"/>
      <c r="C972" s="107"/>
      <c r="D972" s="107"/>
      <c r="E972" s="107"/>
      <c r="F972" s="92"/>
      <c r="G972" s="92"/>
      <c r="H972" s="93"/>
      <c r="I972" s="107"/>
    </row>
    <row r="973" spans="1:9" x14ac:dyDescent="0.2">
      <c r="A973" s="107"/>
      <c r="B973" s="107"/>
      <c r="C973" s="107"/>
      <c r="D973" s="107"/>
      <c r="E973" s="107"/>
      <c r="F973" s="92"/>
      <c r="G973" s="92"/>
      <c r="H973" s="93"/>
      <c r="I973" s="107"/>
    </row>
    <row r="974" spans="1:9" x14ac:dyDescent="0.2">
      <c r="A974" s="107"/>
      <c r="B974" s="107"/>
      <c r="C974" s="107"/>
      <c r="D974" s="107"/>
      <c r="E974" s="107"/>
      <c r="F974" s="94"/>
      <c r="G974" s="94"/>
      <c r="H974" s="95"/>
      <c r="I974" s="107"/>
    </row>
    <row r="975" spans="1:9" x14ac:dyDescent="0.2">
      <c r="A975" s="107"/>
      <c r="B975" s="107"/>
      <c r="C975" s="107"/>
      <c r="D975" s="107"/>
      <c r="E975" s="107"/>
      <c r="F975" s="94"/>
      <c r="G975" s="94"/>
      <c r="H975" s="95"/>
      <c r="I975" s="107"/>
    </row>
    <row r="976" spans="1:9" x14ac:dyDescent="0.2">
      <c r="A976" s="107"/>
      <c r="B976" s="107"/>
      <c r="C976" s="107"/>
      <c r="D976" s="107"/>
      <c r="E976" s="107"/>
      <c r="F976" s="92"/>
      <c r="G976" s="92"/>
      <c r="H976" s="93"/>
      <c r="I976" s="107"/>
    </row>
    <row r="977" spans="1:9" x14ac:dyDescent="0.2">
      <c r="A977" s="107"/>
      <c r="B977" s="107"/>
      <c r="C977" s="107"/>
      <c r="D977" s="107"/>
      <c r="E977" s="107"/>
      <c r="F977" s="94"/>
      <c r="G977" s="94"/>
      <c r="H977" s="95"/>
      <c r="I977" s="107"/>
    </row>
    <row r="978" spans="1:9" x14ac:dyDescent="0.2">
      <c r="A978" s="107"/>
      <c r="B978" s="107"/>
      <c r="C978" s="107"/>
      <c r="D978" s="107"/>
      <c r="E978" s="107"/>
      <c r="F978" s="94"/>
      <c r="G978" s="94"/>
      <c r="H978" s="95"/>
      <c r="I978" s="107"/>
    </row>
    <row r="979" spans="1:9" x14ac:dyDescent="0.2">
      <c r="A979" s="107"/>
      <c r="B979" s="107"/>
      <c r="C979" s="107"/>
      <c r="D979" s="107"/>
      <c r="E979" s="107"/>
      <c r="F979" s="92"/>
      <c r="G979" s="92"/>
      <c r="H979" s="93"/>
      <c r="I979" s="107"/>
    </row>
    <row r="980" spans="1:9" x14ac:dyDescent="0.2">
      <c r="A980" s="107"/>
      <c r="B980" s="107"/>
      <c r="C980" s="107"/>
      <c r="D980" s="107"/>
      <c r="E980" s="107"/>
      <c r="F980" s="94"/>
      <c r="G980" s="94"/>
      <c r="H980" s="95"/>
      <c r="I980" s="107"/>
    </row>
    <row r="981" spans="1:9" x14ac:dyDescent="0.2">
      <c r="A981" s="131"/>
      <c r="B981" s="107"/>
      <c r="C981" s="107"/>
      <c r="D981" s="107"/>
      <c r="E981" s="107"/>
      <c r="F981" s="92"/>
      <c r="G981" s="92"/>
      <c r="H981" s="93"/>
      <c r="I981" s="107"/>
    </row>
    <row r="982" spans="1:9" x14ac:dyDescent="0.2">
      <c r="A982" s="107"/>
      <c r="B982" s="107"/>
      <c r="C982" s="107"/>
      <c r="D982" s="107"/>
      <c r="E982" s="107"/>
      <c r="F982" s="94"/>
      <c r="G982" s="94"/>
      <c r="H982" s="95"/>
      <c r="I982" s="107"/>
    </row>
    <row r="983" spans="1:9" x14ac:dyDescent="0.2">
      <c r="A983" s="107"/>
      <c r="B983" s="107"/>
      <c r="C983" s="107"/>
      <c r="D983" s="107"/>
      <c r="E983" s="107"/>
      <c r="F983" s="92"/>
      <c r="G983" s="92"/>
      <c r="H983" s="93"/>
      <c r="I983" s="107"/>
    </row>
    <row r="984" spans="1:9" x14ac:dyDescent="0.2">
      <c r="A984" s="107"/>
      <c r="B984" s="107"/>
      <c r="C984" s="107"/>
      <c r="D984" s="107"/>
      <c r="E984" s="107"/>
      <c r="F984" s="92"/>
      <c r="G984" s="92"/>
      <c r="H984" s="93"/>
      <c r="I984" s="107"/>
    </row>
    <row r="985" spans="1:9" x14ac:dyDescent="0.2">
      <c r="A985" s="107"/>
      <c r="B985" s="107"/>
      <c r="C985" s="107"/>
      <c r="D985" s="107"/>
      <c r="E985" s="107"/>
      <c r="F985" s="94"/>
      <c r="G985" s="94"/>
      <c r="H985" s="95"/>
      <c r="I985" s="107"/>
    </row>
    <row r="986" spans="1:9" x14ac:dyDescent="0.2">
      <c r="A986" s="107"/>
      <c r="B986" s="107"/>
      <c r="C986" s="107"/>
      <c r="D986" s="107"/>
      <c r="E986" s="107"/>
      <c r="F986" s="92"/>
      <c r="G986" s="92"/>
      <c r="H986" s="93"/>
      <c r="I986" s="107"/>
    </row>
    <row r="987" spans="1:9" x14ac:dyDescent="0.2">
      <c r="A987" s="107"/>
      <c r="B987" s="107"/>
      <c r="C987" s="107"/>
      <c r="D987" s="107"/>
      <c r="E987" s="107"/>
      <c r="F987" s="94"/>
      <c r="G987" s="94"/>
      <c r="H987" s="95"/>
      <c r="I987" s="107"/>
    </row>
    <row r="988" spans="1:9" x14ac:dyDescent="0.2">
      <c r="A988" s="107"/>
      <c r="B988" s="107"/>
      <c r="C988" s="107"/>
      <c r="D988" s="107"/>
      <c r="E988" s="107"/>
      <c r="F988" s="92"/>
      <c r="G988" s="92"/>
      <c r="H988" s="93"/>
      <c r="I988" s="107"/>
    </row>
    <row r="989" spans="1:9" x14ac:dyDescent="0.2">
      <c r="B989"/>
      <c r="C989"/>
      <c r="D989"/>
      <c r="E989"/>
      <c r="F989" s="92"/>
      <c r="G989" s="92"/>
      <c r="H989" s="95"/>
    </row>
    <row r="990" spans="1:9" x14ac:dyDescent="0.2">
      <c r="A990" s="107"/>
      <c r="B990" s="107"/>
      <c r="C990" s="107"/>
      <c r="D990" s="107"/>
      <c r="E990" s="107"/>
      <c r="F990" s="94"/>
      <c r="G990" s="94"/>
      <c r="H990" s="95"/>
      <c r="I990" s="107"/>
    </row>
    <row r="991" spans="1:9" x14ac:dyDescent="0.2">
      <c r="A991" s="107"/>
      <c r="B991" s="107"/>
      <c r="C991" s="107"/>
      <c r="D991" s="107"/>
      <c r="E991" s="107"/>
      <c r="F991" s="94"/>
      <c r="G991" s="94"/>
      <c r="H991" s="95"/>
      <c r="I991" s="107"/>
    </row>
    <row r="992" spans="1:9" x14ac:dyDescent="0.2">
      <c r="B992"/>
      <c r="C992"/>
      <c r="D992"/>
      <c r="E992"/>
      <c r="F992" s="92"/>
      <c r="G992" s="92"/>
      <c r="H992" s="93"/>
    </row>
    <row r="993" spans="1:9" x14ac:dyDescent="0.2">
      <c r="A993" s="107"/>
      <c r="B993" s="107"/>
      <c r="C993" s="107"/>
      <c r="D993" s="107"/>
      <c r="E993" s="107"/>
      <c r="F993" s="94"/>
      <c r="G993" s="94"/>
      <c r="H993" s="95"/>
      <c r="I993" s="107"/>
    </row>
    <row r="994" spans="1:9" x14ac:dyDescent="0.2">
      <c r="A994" s="107"/>
      <c r="B994" s="107"/>
      <c r="C994" s="107"/>
      <c r="D994" s="107"/>
      <c r="E994" s="107"/>
      <c r="F994" s="92"/>
      <c r="G994" s="92"/>
      <c r="H994" s="93"/>
      <c r="I994" s="107"/>
    </row>
    <row r="995" spans="1:9" x14ac:dyDescent="0.2">
      <c r="A995" s="107"/>
      <c r="B995" s="107"/>
      <c r="C995" s="107"/>
      <c r="D995" s="107"/>
      <c r="E995" s="107"/>
      <c r="F995" s="94"/>
      <c r="G995" s="94"/>
      <c r="H995" s="95"/>
      <c r="I995" s="107"/>
    </row>
    <row r="996" spans="1:9" x14ac:dyDescent="0.2">
      <c r="A996" s="107"/>
      <c r="B996" s="107"/>
      <c r="C996" s="107"/>
      <c r="D996" s="107"/>
      <c r="E996" s="107"/>
      <c r="F996" s="94"/>
      <c r="G996" s="94"/>
      <c r="H996" s="95"/>
      <c r="I996" s="107"/>
    </row>
    <row r="997" spans="1:9" x14ac:dyDescent="0.2">
      <c r="A997" s="131"/>
      <c r="B997" s="107"/>
      <c r="C997" s="107"/>
      <c r="D997" s="107"/>
      <c r="E997" s="107"/>
      <c r="F997" s="94"/>
      <c r="G997" s="94"/>
      <c r="H997" s="95"/>
      <c r="I997" s="107"/>
    </row>
    <row r="998" spans="1:9" x14ac:dyDescent="0.2">
      <c r="A998" s="107"/>
      <c r="B998" s="107"/>
      <c r="C998" s="107"/>
      <c r="D998" s="107"/>
      <c r="E998" s="107"/>
      <c r="F998" s="92"/>
      <c r="G998" s="92"/>
      <c r="H998" s="93"/>
      <c r="I998" s="107"/>
    </row>
    <row r="999" spans="1:9" x14ac:dyDescent="0.2">
      <c r="A999" s="107"/>
      <c r="B999" s="107"/>
      <c r="C999" s="107"/>
      <c r="D999" s="107"/>
      <c r="E999" s="107"/>
      <c r="F999" s="94"/>
      <c r="G999" s="94"/>
      <c r="H999" s="95"/>
      <c r="I999" s="107"/>
    </row>
    <row r="1000" spans="1:9" x14ac:dyDescent="0.2">
      <c r="A1000" s="107"/>
      <c r="B1000" s="107"/>
      <c r="C1000" s="107"/>
      <c r="D1000" s="107"/>
      <c r="E1000" s="107"/>
      <c r="F1000" s="94"/>
      <c r="G1000" s="94"/>
      <c r="H1000" s="95"/>
      <c r="I1000" s="107"/>
    </row>
    <row r="1001" spans="1:9" x14ac:dyDescent="0.2">
      <c r="A1001" s="107"/>
      <c r="B1001" s="107"/>
      <c r="C1001" s="107"/>
      <c r="D1001" s="107"/>
      <c r="E1001" s="107"/>
      <c r="F1001" s="94"/>
      <c r="G1001" s="94"/>
      <c r="H1001" s="95"/>
      <c r="I1001" s="107"/>
    </row>
    <row r="1002" spans="1:9" x14ac:dyDescent="0.2">
      <c r="A1002" s="107"/>
      <c r="B1002" s="107"/>
      <c r="C1002" s="107"/>
      <c r="D1002" s="107"/>
      <c r="E1002" s="107"/>
      <c r="F1002" s="92"/>
      <c r="G1002" s="92"/>
      <c r="H1002" s="93"/>
      <c r="I1002" s="107"/>
    </row>
    <row r="1003" spans="1:9" x14ac:dyDescent="0.2">
      <c r="A1003" s="107"/>
      <c r="B1003" s="107"/>
      <c r="C1003" s="107"/>
      <c r="D1003" s="107"/>
      <c r="E1003" s="107"/>
      <c r="F1003" s="92"/>
      <c r="G1003" s="92"/>
      <c r="H1003" s="93"/>
      <c r="I1003" s="107"/>
    </row>
    <row r="1004" spans="1:9" x14ac:dyDescent="0.2">
      <c r="A1004" s="107"/>
      <c r="B1004" s="107"/>
      <c r="C1004" s="107"/>
      <c r="D1004" s="107"/>
      <c r="E1004" s="107"/>
      <c r="F1004" s="92"/>
      <c r="G1004" s="92"/>
      <c r="H1004" s="93"/>
      <c r="I1004" s="107"/>
    </row>
    <row r="1005" spans="1:9" x14ac:dyDescent="0.2">
      <c r="A1005" s="107"/>
      <c r="B1005" s="107"/>
      <c r="C1005" s="107"/>
      <c r="D1005" s="107"/>
      <c r="E1005" s="107"/>
      <c r="F1005" s="94"/>
      <c r="G1005" s="94"/>
      <c r="H1005" s="95"/>
      <c r="I1005" s="107"/>
    </row>
    <row r="1006" spans="1:9" x14ac:dyDescent="0.2">
      <c r="A1006" s="107"/>
      <c r="B1006" s="107"/>
      <c r="C1006" s="107"/>
      <c r="D1006" s="107"/>
      <c r="E1006" s="107"/>
      <c r="F1006" s="94"/>
      <c r="G1006" s="94"/>
      <c r="H1006" s="95"/>
      <c r="I1006" s="107"/>
    </row>
    <row r="1007" spans="1:9" x14ac:dyDescent="0.2">
      <c r="A1007" s="107"/>
      <c r="B1007" s="107"/>
      <c r="C1007" s="107"/>
      <c r="D1007" s="107"/>
      <c r="E1007" s="107"/>
      <c r="F1007" s="94"/>
      <c r="G1007" s="94"/>
      <c r="H1007" s="95"/>
      <c r="I1007" s="107"/>
    </row>
    <row r="1008" spans="1:9" x14ac:dyDescent="0.2">
      <c r="A1008" s="107"/>
      <c r="B1008" s="107"/>
      <c r="C1008" s="107"/>
      <c r="D1008" s="107"/>
      <c r="E1008" s="107"/>
      <c r="F1008" s="94"/>
      <c r="G1008" s="94"/>
      <c r="H1008" s="95"/>
      <c r="I1008" s="107"/>
    </row>
    <row r="1009" spans="1:9" x14ac:dyDescent="0.2">
      <c r="A1009" s="107"/>
      <c r="B1009" s="107"/>
      <c r="C1009" s="107"/>
      <c r="D1009" s="107"/>
      <c r="E1009" s="107"/>
      <c r="F1009" s="94"/>
      <c r="G1009" s="94"/>
      <c r="H1009" s="95"/>
      <c r="I1009" s="107"/>
    </row>
    <row r="1010" spans="1:9" x14ac:dyDescent="0.2">
      <c r="A1010" s="107"/>
      <c r="B1010" s="107"/>
      <c r="C1010" s="107"/>
      <c r="D1010" s="107"/>
      <c r="E1010" s="107"/>
      <c r="F1010" s="94"/>
      <c r="G1010" s="94"/>
      <c r="H1010" s="95"/>
      <c r="I1010" s="107"/>
    </row>
    <row r="1011" spans="1:9" x14ac:dyDescent="0.2">
      <c r="A1011" s="107"/>
      <c r="B1011" s="107"/>
      <c r="C1011" s="107"/>
      <c r="D1011" s="107"/>
      <c r="E1011" s="107"/>
      <c r="F1011" s="94"/>
      <c r="G1011" s="94"/>
      <c r="H1011" s="95"/>
      <c r="I1011" s="107"/>
    </row>
    <row r="1012" spans="1:9" x14ac:dyDescent="0.2">
      <c r="A1012" s="107"/>
      <c r="B1012" s="107"/>
      <c r="C1012" s="107"/>
      <c r="D1012" s="107"/>
      <c r="E1012" s="107"/>
      <c r="F1012" s="92"/>
      <c r="G1012" s="92"/>
      <c r="H1012" s="93"/>
      <c r="I1012" s="107"/>
    </row>
    <row r="1013" spans="1:9" x14ac:dyDescent="0.2">
      <c r="A1013" s="107"/>
      <c r="B1013" s="107"/>
      <c r="C1013" s="107"/>
      <c r="D1013" s="107"/>
      <c r="E1013" s="107"/>
      <c r="F1013" s="94"/>
      <c r="G1013" s="94"/>
      <c r="H1013" s="95"/>
      <c r="I1013" s="107"/>
    </row>
    <row r="1014" spans="1:9" x14ac:dyDescent="0.2">
      <c r="A1014" s="107"/>
      <c r="B1014" s="107"/>
      <c r="C1014" s="107"/>
      <c r="D1014" s="107"/>
      <c r="E1014" s="107"/>
      <c r="F1014" s="94"/>
      <c r="G1014" s="94"/>
      <c r="H1014" s="95"/>
      <c r="I1014" s="107"/>
    </row>
    <row r="1015" spans="1:9" x14ac:dyDescent="0.2">
      <c r="A1015" s="107"/>
      <c r="B1015" s="107"/>
      <c r="C1015" s="107"/>
      <c r="D1015" s="107"/>
      <c r="E1015" s="107"/>
      <c r="F1015" s="92"/>
      <c r="G1015" s="92"/>
      <c r="H1015" s="93"/>
      <c r="I1015" s="107"/>
    </row>
    <row r="1016" spans="1:9" x14ac:dyDescent="0.2">
      <c r="A1016" s="107"/>
      <c r="B1016" s="107"/>
      <c r="C1016" s="107"/>
      <c r="D1016" s="107"/>
      <c r="E1016" s="107"/>
      <c r="F1016" s="94"/>
      <c r="G1016" s="94"/>
      <c r="H1016" s="95"/>
      <c r="I1016" s="107"/>
    </row>
    <row r="1017" spans="1:9" x14ac:dyDescent="0.2">
      <c r="A1017" s="107"/>
      <c r="B1017" s="107"/>
      <c r="C1017" s="107"/>
      <c r="D1017" s="107"/>
      <c r="E1017" s="107"/>
      <c r="F1017" s="92"/>
      <c r="G1017" s="92"/>
      <c r="H1017" s="93"/>
      <c r="I1017" s="107"/>
    </row>
    <row r="1018" spans="1:9" x14ac:dyDescent="0.2">
      <c r="A1018" s="107"/>
      <c r="B1018" s="107"/>
      <c r="C1018" s="107"/>
      <c r="D1018" s="107"/>
      <c r="E1018" s="107"/>
      <c r="F1018" s="94"/>
      <c r="G1018" s="94"/>
      <c r="H1018" s="95"/>
      <c r="I1018" s="107"/>
    </row>
    <row r="1019" spans="1:9" x14ac:dyDescent="0.2">
      <c r="A1019" s="107"/>
      <c r="B1019" s="107"/>
      <c r="C1019" s="107"/>
      <c r="D1019" s="107"/>
      <c r="E1019" s="107"/>
      <c r="F1019" s="94"/>
      <c r="G1019" s="94"/>
      <c r="H1019" s="95"/>
      <c r="I1019" s="107"/>
    </row>
    <row r="1020" spans="1:9" x14ac:dyDescent="0.2">
      <c r="A1020" s="107"/>
      <c r="B1020" s="107"/>
      <c r="C1020" s="107"/>
      <c r="D1020" s="107"/>
      <c r="E1020" s="107"/>
      <c r="F1020" s="94"/>
      <c r="G1020" s="94"/>
      <c r="H1020" s="95"/>
      <c r="I1020" s="107"/>
    </row>
    <row r="1021" spans="1:9" x14ac:dyDescent="0.2">
      <c r="A1021" s="107"/>
      <c r="B1021" s="107"/>
      <c r="C1021" s="107"/>
      <c r="D1021" s="107"/>
      <c r="E1021" s="107"/>
      <c r="F1021" s="94"/>
      <c r="G1021" s="94"/>
      <c r="H1021" s="95"/>
      <c r="I1021" s="107"/>
    </row>
    <row r="1022" spans="1:9" x14ac:dyDescent="0.2">
      <c r="A1022" s="107"/>
      <c r="B1022" s="107"/>
      <c r="C1022" s="107"/>
      <c r="D1022" s="107"/>
      <c r="E1022" s="107"/>
      <c r="F1022" s="94"/>
      <c r="G1022" s="94"/>
      <c r="H1022" s="95"/>
      <c r="I1022" s="107"/>
    </row>
    <row r="1023" spans="1:9" x14ac:dyDescent="0.2">
      <c r="A1023" s="107"/>
      <c r="B1023" s="107"/>
      <c r="C1023" s="107"/>
      <c r="D1023" s="107"/>
      <c r="E1023" s="107"/>
      <c r="F1023" s="94"/>
      <c r="G1023" s="94"/>
      <c r="H1023" s="95"/>
      <c r="I1023" s="107"/>
    </row>
    <row r="1024" spans="1:9" x14ac:dyDescent="0.2">
      <c r="A1024" s="107"/>
      <c r="B1024" s="107"/>
      <c r="C1024" s="107"/>
      <c r="D1024" s="107"/>
      <c r="E1024" s="107"/>
      <c r="F1024" s="92"/>
      <c r="G1024" s="92"/>
      <c r="H1024" s="93"/>
      <c r="I1024" s="107"/>
    </row>
    <row r="1025" spans="1:9" x14ac:dyDescent="0.2">
      <c r="A1025" s="107"/>
      <c r="B1025" s="107"/>
      <c r="C1025" s="107"/>
      <c r="D1025" s="107"/>
      <c r="E1025" s="107"/>
      <c r="F1025" s="92"/>
      <c r="G1025" s="92"/>
      <c r="H1025" s="93"/>
      <c r="I1025" s="107"/>
    </row>
    <row r="1026" spans="1:9" x14ac:dyDescent="0.2">
      <c r="A1026" s="107"/>
      <c r="B1026" s="107"/>
      <c r="C1026" s="107"/>
      <c r="D1026" s="107"/>
      <c r="E1026" s="107"/>
      <c r="F1026" s="92"/>
      <c r="G1026" s="92"/>
      <c r="H1026" s="93"/>
      <c r="I1026" s="107"/>
    </row>
    <row r="1027" spans="1:9" x14ac:dyDescent="0.2">
      <c r="B1027"/>
      <c r="C1027"/>
      <c r="D1027"/>
      <c r="E1027"/>
      <c r="F1027" s="92"/>
      <c r="G1027" s="92"/>
      <c r="H1027" s="93"/>
    </row>
    <row r="1028" spans="1:9" x14ac:dyDescent="0.2">
      <c r="B1028"/>
      <c r="C1028"/>
      <c r="D1028"/>
      <c r="E1028"/>
      <c r="F1028" s="92"/>
      <c r="G1028" s="92"/>
      <c r="H1028" s="93"/>
    </row>
    <row r="1029" spans="1:9" x14ac:dyDescent="0.2">
      <c r="B1029"/>
      <c r="C1029"/>
      <c r="D1029"/>
      <c r="E1029"/>
      <c r="F1029" s="92"/>
      <c r="G1029" s="92"/>
      <c r="H1029" s="93"/>
    </row>
    <row r="1030" spans="1:9" x14ac:dyDescent="0.2">
      <c r="B1030"/>
      <c r="C1030"/>
      <c r="D1030"/>
      <c r="E1030"/>
      <c r="F1030" s="92"/>
      <c r="G1030" s="92"/>
      <c r="H1030" s="93"/>
    </row>
    <row r="1031" spans="1:9" x14ac:dyDescent="0.2">
      <c r="A1031" s="107"/>
      <c r="B1031" s="107"/>
      <c r="C1031" s="107"/>
      <c r="D1031" s="107"/>
      <c r="E1031" s="107"/>
      <c r="F1031" s="94"/>
      <c r="G1031" s="94"/>
      <c r="H1031" s="95"/>
      <c r="I1031" s="107"/>
    </row>
    <row r="1032" spans="1:9" x14ac:dyDescent="0.2">
      <c r="A1032" s="107"/>
      <c r="B1032" s="107"/>
      <c r="C1032" s="107"/>
      <c r="D1032" s="107"/>
      <c r="E1032" s="107"/>
      <c r="F1032" s="94"/>
      <c r="G1032" s="94"/>
      <c r="H1032" s="95"/>
      <c r="I1032" s="107"/>
    </row>
    <row r="1033" spans="1:9" x14ac:dyDescent="0.2">
      <c r="A1033" s="107"/>
      <c r="B1033" s="107"/>
      <c r="C1033" s="107"/>
      <c r="D1033" s="107"/>
      <c r="E1033" s="107"/>
      <c r="F1033" s="94"/>
      <c r="G1033" s="94"/>
      <c r="H1033" s="95"/>
      <c r="I1033" s="107"/>
    </row>
    <row r="1034" spans="1:9" x14ac:dyDescent="0.2">
      <c r="A1034" s="107"/>
      <c r="B1034" s="107"/>
      <c r="C1034" s="107"/>
      <c r="D1034" s="107"/>
      <c r="E1034" s="107"/>
      <c r="F1034" s="94"/>
      <c r="G1034" s="94"/>
      <c r="H1034" s="95"/>
      <c r="I1034" s="107"/>
    </row>
    <row r="1035" spans="1:9" x14ac:dyDescent="0.2">
      <c r="B1035"/>
      <c r="C1035"/>
      <c r="D1035"/>
      <c r="E1035"/>
      <c r="F1035" s="94"/>
      <c r="G1035" s="94"/>
      <c r="H1035" s="95"/>
    </row>
    <row r="1036" spans="1:9" x14ac:dyDescent="0.2">
      <c r="A1036" s="107"/>
      <c r="B1036" s="107"/>
      <c r="C1036" s="107"/>
      <c r="D1036" s="107"/>
      <c r="E1036" s="107"/>
      <c r="F1036" s="94"/>
      <c r="G1036" s="94"/>
      <c r="H1036" s="95"/>
      <c r="I1036" s="107"/>
    </row>
    <row r="1037" spans="1:9" x14ac:dyDescent="0.2">
      <c r="A1037" s="107"/>
      <c r="B1037" s="107"/>
      <c r="C1037" s="107"/>
      <c r="D1037" s="107"/>
      <c r="E1037" s="107"/>
      <c r="F1037" s="94"/>
      <c r="G1037" s="94"/>
      <c r="H1037" s="95"/>
      <c r="I1037" s="107"/>
    </row>
    <row r="1038" spans="1:9" x14ac:dyDescent="0.2">
      <c r="A1038" s="131"/>
      <c r="B1038" s="107"/>
      <c r="C1038" s="107"/>
      <c r="D1038" s="107"/>
      <c r="E1038" s="107"/>
      <c r="F1038" s="92"/>
      <c r="G1038" s="92"/>
      <c r="H1038" s="93"/>
      <c r="I1038" s="107"/>
    </row>
    <row r="1039" spans="1:9" x14ac:dyDescent="0.2">
      <c r="A1039" s="107"/>
      <c r="B1039" s="107"/>
      <c r="C1039" s="107"/>
      <c r="D1039" s="107"/>
      <c r="E1039" s="107"/>
      <c r="F1039" s="94"/>
      <c r="G1039" s="94"/>
      <c r="H1039" s="95"/>
      <c r="I1039" s="107"/>
    </row>
    <row r="1040" spans="1:9" x14ac:dyDescent="0.2">
      <c r="A1040" s="107"/>
      <c r="B1040" s="107"/>
      <c r="C1040" s="107"/>
      <c r="D1040" s="107"/>
      <c r="E1040" s="107"/>
      <c r="F1040" s="92"/>
      <c r="G1040" s="92"/>
      <c r="H1040" s="93"/>
      <c r="I1040" s="107"/>
    </row>
    <row r="1041" spans="1:9" x14ac:dyDescent="0.2">
      <c r="A1041" s="107"/>
      <c r="B1041" s="107"/>
      <c r="C1041" s="107"/>
      <c r="D1041" s="107"/>
      <c r="E1041" s="107"/>
      <c r="F1041" s="92"/>
      <c r="G1041" s="92"/>
      <c r="H1041" s="93"/>
      <c r="I1041" s="107"/>
    </row>
    <row r="1042" spans="1:9" x14ac:dyDescent="0.2">
      <c r="A1042" s="107"/>
      <c r="B1042" s="107"/>
      <c r="C1042" s="107"/>
      <c r="D1042" s="107"/>
      <c r="E1042" s="107"/>
      <c r="F1042" s="94"/>
      <c r="G1042" s="94"/>
      <c r="H1042" s="95"/>
      <c r="I1042" s="107"/>
    </row>
    <row r="1043" spans="1:9" x14ac:dyDescent="0.2">
      <c r="A1043" s="107"/>
      <c r="B1043" s="107"/>
      <c r="C1043" s="107"/>
      <c r="D1043" s="107"/>
      <c r="E1043" s="107"/>
      <c r="F1043" s="92"/>
      <c r="G1043" s="92"/>
      <c r="H1043" s="93"/>
      <c r="I1043" s="107"/>
    </row>
    <row r="1044" spans="1:9" x14ac:dyDescent="0.2">
      <c r="A1044" s="107"/>
      <c r="B1044" s="107"/>
      <c r="C1044" s="107"/>
      <c r="D1044" s="107"/>
      <c r="E1044" s="107"/>
      <c r="F1044" s="94"/>
      <c r="G1044" s="94"/>
      <c r="H1044" s="95"/>
      <c r="I1044" s="107"/>
    </row>
    <row r="1045" spans="1:9" x14ac:dyDescent="0.2">
      <c r="A1045" s="107"/>
      <c r="B1045" s="107"/>
      <c r="C1045" s="107"/>
      <c r="D1045" s="107"/>
      <c r="E1045" s="107"/>
      <c r="F1045" s="92"/>
      <c r="G1045" s="92"/>
      <c r="H1045" s="93"/>
      <c r="I1045" s="107"/>
    </row>
    <row r="1046" spans="1:9" x14ac:dyDescent="0.2">
      <c r="B1046"/>
      <c r="C1046"/>
      <c r="D1046"/>
      <c r="E1046"/>
      <c r="F1046" s="92"/>
      <c r="G1046" s="92"/>
      <c r="H1046" s="93"/>
    </row>
    <row r="1047" spans="1:9" x14ac:dyDescent="0.2">
      <c r="B1047"/>
      <c r="C1047"/>
      <c r="D1047"/>
      <c r="E1047"/>
      <c r="F1047" s="92"/>
      <c r="G1047" s="92"/>
      <c r="H1047" s="93"/>
    </row>
    <row r="1048" spans="1:9" x14ac:dyDescent="0.2">
      <c r="B1048"/>
      <c r="C1048"/>
      <c r="D1048"/>
      <c r="E1048"/>
      <c r="F1048" s="92"/>
      <c r="G1048" s="92"/>
      <c r="H1048" s="95"/>
    </row>
    <row r="1049" spans="1:9" x14ac:dyDescent="0.2">
      <c r="A1049" s="107"/>
      <c r="B1049" s="107"/>
      <c r="C1049" s="107"/>
      <c r="D1049" s="107"/>
      <c r="E1049" s="107"/>
      <c r="F1049" s="94"/>
      <c r="G1049" s="94"/>
      <c r="H1049" s="95"/>
      <c r="I1049" s="107"/>
    </row>
    <row r="1050" spans="1:9" x14ac:dyDescent="0.2">
      <c r="B1050"/>
      <c r="C1050"/>
      <c r="D1050"/>
      <c r="E1050"/>
      <c r="F1050" s="92"/>
      <c r="G1050" s="92"/>
      <c r="H1050" s="93"/>
    </row>
    <row r="1051" spans="1:9" x14ac:dyDescent="0.2">
      <c r="A1051" s="107"/>
      <c r="B1051" s="107"/>
      <c r="C1051" s="107"/>
      <c r="D1051" s="107"/>
      <c r="E1051" s="107"/>
      <c r="F1051" s="92"/>
      <c r="G1051" s="92"/>
      <c r="H1051" s="93"/>
      <c r="I1051" s="107"/>
    </row>
    <row r="1052" spans="1:9" x14ac:dyDescent="0.2">
      <c r="A1052" s="107"/>
      <c r="B1052" s="107"/>
      <c r="C1052" s="131"/>
      <c r="D1052" s="107"/>
      <c r="E1052" s="107"/>
      <c r="F1052" s="92"/>
      <c r="G1052" s="92"/>
      <c r="H1052" s="93"/>
      <c r="I1052" s="107"/>
    </row>
    <row r="1053" spans="1:9" x14ac:dyDescent="0.2">
      <c r="A1053" s="107"/>
      <c r="B1053" s="107"/>
      <c r="C1053" s="107"/>
      <c r="D1053" s="107"/>
      <c r="E1053" s="107"/>
      <c r="F1053" s="92"/>
      <c r="G1053" s="92"/>
      <c r="H1053" s="93"/>
      <c r="I1053" s="107"/>
    </row>
    <row r="1054" spans="1:9" x14ac:dyDescent="0.2">
      <c r="A1054" s="107"/>
      <c r="B1054" s="107"/>
      <c r="C1054" s="107"/>
      <c r="D1054" s="107"/>
      <c r="E1054" s="107"/>
      <c r="F1054" s="92"/>
      <c r="G1054" s="92"/>
      <c r="H1054" s="93"/>
      <c r="I1054" s="107"/>
    </row>
    <row r="1055" spans="1:9" x14ac:dyDescent="0.2">
      <c r="A1055" s="107"/>
      <c r="B1055" s="107"/>
      <c r="C1055" s="107"/>
      <c r="D1055" s="107"/>
      <c r="E1055" s="107"/>
      <c r="F1055" s="94"/>
      <c r="G1055" s="94"/>
      <c r="H1055" s="95"/>
      <c r="I1055" s="107"/>
    </row>
    <row r="1056" spans="1:9" x14ac:dyDescent="0.2">
      <c r="A1056" s="107"/>
      <c r="B1056" s="107"/>
      <c r="C1056" s="107"/>
      <c r="D1056" s="107"/>
      <c r="E1056" s="107"/>
      <c r="F1056" s="92"/>
      <c r="G1056" s="92"/>
      <c r="H1056" s="93"/>
      <c r="I1056" s="107"/>
    </row>
    <row r="1057" spans="1:9" x14ac:dyDescent="0.2">
      <c r="A1057" s="107"/>
      <c r="B1057" s="107"/>
      <c r="C1057" s="107"/>
      <c r="D1057" s="107"/>
      <c r="E1057" s="107"/>
      <c r="F1057" s="92"/>
      <c r="G1057" s="92"/>
      <c r="H1057" s="93"/>
      <c r="I1057" s="107"/>
    </row>
    <row r="1058" spans="1:9" x14ac:dyDescent="0.2">
      <c r="A1058" s="107"/>
      <c r="B1058" s="107"/>
      <c r="C1058" s="107"/>
      <c r="D1058" s="107"/>
      <c r="E1058" s="107"/>
      <c r="F1058" s="92"/>
      <c r="G1058" s="92"/>
      <c r="H1058" s="93"/>
      <c r="I1058" s="107"/>
    </row>
    <row r="1059" spans="1:9" x14ac:dyDescent="0.2">
      <c r="A1059" s="107"/>
      <c r="B1059" s="107"/>
      <c r="C1059" s="107"/>
      <c r="D1059" s="107"/>
      <c r="E1059" s="107"/>
      <c r="F1059" s="94"/>
      <c r="G1059" s="94"/>
      <c r="H1059" s="95"/>
      <c r="I1059" s="107"/>
    </row>
    <row r="1060" spans="1:9" x14ac:dyDescent="0.2">
      <c r="B1060"/>
      <c r="C1060"/>
      <c r="D1060"/>
      <c r="E1060"/>
      <c r="F1060" s="92"/>
      <c r="G1060" s="92"/>
      <c r="H1060" s="93"/>
    </row>
    <row r="1061" spans="1:9" x14ac:dyDescent="0.2">
      <c r="A1061" s="107"/>
      <c r="B1061" s="107"/>
      <c r="C1061" s="107"/>
      <c r="D1061" s="107"/>
      <c r="E1061" s="107"/>
      <c r="F1061" s="94"/>
      <c r="G1061" s="94"/>
      <c r="H1061" s="95"/>
      <c r="I1061" s="107"/>
    </row>
    <row r="1062" spans="1:9" x14ac:dyDescent="0.2">
      <c r="A1062" s="107"/>
      <c r="B1062" s="107"/>
      <c r="C1062" s="107"/>
      <c r="D1062" s="107"/>
      <c r="E1062" s="107"/>
      <c r="F1062" s="92"/>
      <c r="G1062" s="92"/>
      <c r="H1062" s="93"/>
      <c r="I1062" s="107"/>
    </row>
    <row r="1063" spans="1:9" x14ac:dyDescent="0.2">
      <c r="A1063" s="107"/>
      <c r="B1063" s="107"/>
      <c r="C1063" s="107"/>
      <c r="D1063" s="107"/>
      <c r="E1063" s="107"/>
      <c r="F1063" s="94"/>
      <c r="G1063" s="94"/>
      <c r="H1063" s="95"/>
      <c r="I1063" s="107"/>
    </row>
    <row r="1064" spans="1:9" x14ac:dyDescent="0.2">
      <c r="B1064"/>
      <c r="C1064"/>
      <c r="D1064"/>
      <c r="E1064"/>
      <c r="F1064" s="92"/>
      <c r="G1064" s="92"/>
      <c r="H1064" s="93"/>
    </row>
    <row r="1065" spans="1:9" x14ac:dyDescent="0.2">
      <c r="B1065"/>
      <c r="C1065"/>
      <c r="D1065"/>
      <c r="E1065"/>
      <c r="F1065" s="92"/>
      <c r="G1065" s="92"/>
      <c r="H1065" s="93"/>
      <c r="I1065" s="107"/>
    </row>
    <row r="1066" spans="1:9" x14ac:dyDescent="0.2">
      <c r="B1066"/>
      <c r="C1066"/>
      <c r="D1066"/>
      <c r="E1066"/>
      <c r="F1066" s="92"/>
      <c r="G1066" s="92"/>
      <c r="H1066" s="93"/>
    </row>
    <row r="1067" spans="1:9" x14ac:dyDescent="0.2">
      <c r="A1067" s="107"/>
      <c r="B1067" s="107"/>
      <c r="C1067" s="107"/>
      <c r="D1067" s="107"/>
      <c r="E1067" s="107"/>
      <c r="F1067" s="92"/>
      <c r="G1067" s="92"/>
      <c r="H1067" s="93"/>
      <c r="I1067" s="107"/>
    </row>
    <row r="1068" spans="1:9" x14ac:dyDescent="0.2">
      <c r="A1068" s="107"/>
      <c r="B1068" s="107"/>
      <c r="C1068" s="107"/>
      <c r="D1068" s="107"/>
      <c r="E1068" s="107"/>
      <c r="F1068" s="94"/>
      <c r="G1068" s="94"/>
      <c r="H1068" s="95"/>
      <c r="I1068" s="107"/>
    </row>
    <row r="1069" spans="1:9" x14ac:dyDescent="0.2">
      <c r="B1069"/>
      <c r="C1069"/>
      <c r="D1069"/>
      <c r="E1069"/>
      <c r="F1069" s="92"/>
      <c r="G1069" s="92"/>
      <c r="H1069" s="93"/>
    </row>
    <row r="1070" spans="1:9" x14ac:dyDescent="0.2">
      <c r="B1070"/>
      <c r="C1070"/>
      <c r="D1070"/>
      <c r="E1070"/>
      <c r="F1070" s="92"/>
      <c r="G1070" s="92"/>
      <c r="H1070" s="93"/>
    </row>
    <row r="1071" spans="1:9" x14ac:dyDescent="0.2">
      <c r="A1071" s="107"/>
      <c r="B1071" s="107"/>
      <c r="C1071" s="107"/>
      <c r="D1071" s="107"/>
      <c r="E1071" s="107"/>
      <c r="F1071" s="94"/>
      <c r="G1071" s="94"/>
      <c r="H1071" s="95"/>
      <c r="I1071" s="107"/>
    </row>
    <row r="1072" spans="1:9" x14ac:dyDescent="0.2">
      <c r="B1072"/>
      <c r="C1072"/>
      <c r="D1072"/>
      <c r="E1072"/>
      <c r="F1072" s="92"/>
      <c r="G1072" s="92"/>
      <c r="H1072" s="93"/>
    </row>
    <row r="1073" spans="1:9" x14ac:dyDescent="0.2">
      <c r="B1073"/>
      <c r="C1073"/>
      <c r="D1073"/>
      <c r="E1073"/>
      <c r="F1073" s="92"/>
      <c r="G1073" s="92"/>
      <c r="H1073" s="93"/>
    </row>
    <row r="1074" spans="1:9" x14ac:dyDescent="0.2">
      <c r="B1074"/>
      <c r="C1074"/>
      <c r="D1074"/>
      <c r="E1074"/>
      <c r="F1074" s="92"/>
      <c r="G1074" s="92"/>
      <c r="H1074" s="93"/>
    </row>
    <row r="1075" spans="1:9" x14ac:dyDescent="0.2">
      <c r="B1075"/>
      <c r="C1075"/>
      <c r="D1075"/>
      <c r="E1075"/>
      <c r="F1075" s="92"/>
      <c r="G1075" s="92"/>
      <c r="H1075" s="95"/>
    </row>
    <row r="1076" spans="1:9" x14ac:dyDescent="0.2">
      <c r="A1076" s="107"/>
      <c r="B1076" s="107"/>
      <c r="C1076" s="107"/>
      <c r="D1076" s="107"/>
      <c r="E1076" s="107"/>
      <c r="F1076" s="92"/>
      <c r="G1076" s="92"/>
      <c r="H1076" s="93"/>
      <c r="I1076" s="107"/>
    </row>
    <row r="1077" spans="1:9" x14ac:dyDescent="0.2">
      <c r="A1077" s="107"/>
      <c r="B1077" s="107"/>
      <c r="C1077" s="107"/>
      <c r="D1077" s="107"/>
      <c r="E1077" s="107"/>
      <c r="F1077" s="92"/>
      <c r="G1077" s="92"/>
      <c r="H1077" s="93"/>
      <c r="I1077" s="107"/>
    </row>
    <row r="1078" spans="1:9" x14ac:dyDescent="0.2">
      <c r="A1078" s="107"/>
      <c r="B1078" s="107"/>
      <c r="C1078" s="107"/>
      <c r="D1078" s="107"/>
      <c r="E1078" s="107"/>
      <c r="F1078" s="92"/>
      <c r="G1078" s="92"/>
      <c r="H1078" s="93"/>
      <c r="I1078" s="107"/>
    </row>
    <row r="1079" spans="1:9" x14ac:dyDescent="0.2">
      <c r="A1079" s="107"/>
      <c r="B1079" s="107"/>
      <c r="C1079" s="107"/>
      <c r="D1079" s="107"/>
      <c r="E1079" s="107"/>
      <c r="F1079" s="92"/>
      <c r="G1079" s="92"/>
      <c r="H1079" s="93"/>
      <c r="I1079" s="107"/>
    </row>
    <row r="1080" spans="1:9" x14ac:dyDescent="0.2">
      <c r="B1080"/>
      <c r="C1080"/>
      <c r="D1080"/>
      <c r="E1080"/>
      <c r="F1080" s="92"/>
      <c r="G1080" s="92"/>
      <c r="H1080" s="93"/>
    </row>
    <row r="1081" spans="1:9" x14ac:dyDescent="0.2">
      <c r="B1081"/>
      <c r="C1081"/>
      <c r="D1081"/>
      <c r="E1081"/>
      <c r="F1081" s="92"/>
      <c r="G1081" s="92"/>
      <c r="H1081" s="93"/>
    </row>
    <row r="1082" spans="1:9" x14ac:dyDescent="0.2">
      <c r="A1082" s="107"/>
      <c r="B1082" s="107"/>
      <c r="C1082" s="107"/>
      <c r="D1082" s="107"/>
      <c r="E1082" s="107"/>
      <c r="F1082" s="94"/>
      <c r="G1082" s="94"/>
      <c r="H1082" s="95"/>
      <c r="I1082" s="107"/>
    </row>
    <row r="1083" spans="1:9" x14ac:dyDescent="0.2">
      <c r="A1083" s="107"/>
      <c r="B1083" s="107"/>
      <c r="C1083" s="107"/>
      <c r="D1083" s="107"/>
      <c r="E1083" s="107"/>
      <c r="F1083" s="92"/>
      <c r="G1083" s="92"/>
      <c r="H1083" s="93"/>
      <c r="I1083" s="107"/>
    </row>
    <row r="1084" spans="1:9" x14ac:dyDescent="0.2">
      <c r="B1084"/>
      <c r="C1084"/>
      <c r="D1084"/>
      <c r="E1084"/>
      <c r="F1084" s="92"/>
      <c r="G1084" s="92"/>
      <c r="H1084" s="93"/>
    </row>
    <row r="1085" spans="1:9" x14ac:dyDescent="0.2">
      <c r="A1085" s="107"/>
      <c r="B1085" s="107"/>
      <c r="C1085" s="107"/>
      <c r="D1085" s="107"/>
      <c r="E1085" s="107"/>
      <c r="F1085" s="92"/>
      <c r="G1085" s="92"/>
      <c r="H1085" s="93"/>
      <c r="I1085" s="107"/>
    </row>
    <row r="1086" spans="1:9" x14ac:dyDescent="0.2">
      <c r="A1086" s="107"/>
      <c r="B1086" s="107"/>
      <c r="C1086" s="107"/>
      <c r="D1086" s="107"/>
      <c r="E1086" s="107"/>
      <c r="F1086" s="92"/>
      <c r="G1086" s="92"/>
      <c r="H1086" s="93"/>
      <c r="I1086" s="107"/>
    </row>
    <row r="1087" spans="1:9" x14ac:dyDescent="0.2">
      <c r="A1087" s="107"/>
      <c r="B1087" s="107"/>
      <c r="C1087" s="107"/>
      <c r="D1087" s="107"/>
      <c r="E1087" s="107"/>
      <c r="F1087" s="92"/>
      <c r="G1087" s="92"/>
      <c r="H1087" s="93"/>
      <c r="I1087" s="107"/>
    </row>
    <row r="1088" spans="1:9" x14ac:dyDescent="0.2">
      <c r="A1088" s="107"/>
      <c r="B1088" s="107"/>
      <c r="C1088" s="107"/>
      <c r="D1088" s="107"/>
      <c r="E1088" s="107"/>
      <c r="F1088" s="94"/>
      <c r="G1088" s="94"/>
      <c r="H1088" s="95"/>
      <c r="I1088" s="107"/>
    </row>
    <row r="1089" spans="1:9" x14ac:dyDescent="0.2">
      <c r="A1089" s="107"/>
      <c r="B1089" s="107"/>
      <c r="C1089" s="107"/>
      <c r="D1089" s="107"/>
      <c r="E1089" s="107"/>
      <c r="F1089" s="94"/>
      <c r="G1089" s="94"/>
      <c r="H1089" s="95"/>
      <c r="I1089" s="107"/>
    </row>
    <row r="1090" spans="1:9" x14ac:dyDescent="0.2">
      <c r="B1090"/>
      <c r="C1090"/>
      <c r="D1090"/>
      <c r="E1090"/>
      <c r="F1090" s="92"/>
      <c r="G1090" s="92"/>
      <c r="H1090" s="93"/>
    </row>
    <row r="1091" spans="1:9" x14ac:dyDescent="0.2">
      <c r="A1091" s="107"/>
      <c r="B1091" s="107"/>
      <c r="C1091" s="107"/>
      <c r="D1091" s="107"/>
      <c r="E1091" s="107"/>
      <c r="F1091" s="94"/>
      <c r="G1091" s="94"/>
      <c r="H1091" s="95"/>
      <c r="I1091" s="107"/>
    </row>
    <row r="1092" spans="1:9" x14ac:dyDescent="0.2">
      <c r="A1092" s="107"/>
      <c r="B1092" s="107"/>
      <c r="C1092" s="107"/>
      <c r="D1092" s="107"/>
      <c r="E1092" s="107"/>
      <c r="F1092" s="94"/>
      <c r="G1092" s="94"/>
      <c r="H1092" s="95"/>
      <c r="I1092" s="107"/>
    </row>
    <row r="1093" spans="1:9" x14ac:dyDescent="0.2">
      <c r="A1093" s="107"/>
      <c r="B1093" s="107"/>
      <c r="C1093" s="107"/>
      <c r="D1093" s="107"/>
      <c r="E1093" s="107"/>
      <c r="F1093" s="92"/>
      <c r="G1093" s="92"/>
      <c r="H1093" s="95"/>
      <c r="I1093" s="107"/>
    </row>
    <row r="1094" spans="1:9" x14ac:dyDescent="0.2">
      <c r="A1094" s="107"/>
      <c r="B1094" s="107"/>
      <c r="C1094" s="107"/>
      <c r="D1094" s="107"/>
      <c r="E1094" s="107"/>
      <c r="F1094" s="92"/>
      <c r="G1094" s="92"/>
      <c r="H1094" s="93"/>
      <c r="I1094" s="107"/>
    </row>
    <row r="1095" spans="1:9" x14ac:dyDescent="0.2">
      <c r="A1095" s="107"/>
      <c r="B1095" s="107"/>
      <c r="C1095" s="107"/>
      <c r="D1095" s="107"/>
      <c r="E1095" s="107"/>
      <c r="F1095" s="94"/>
      <c r="G1095" s="94"/>
      <c r="H1095" s="95"/>
      <c r="I1095" s="107"/>
    </row>
    <row r="1096" spans="1:9" x14ac:dyDescent="0.2">
      <c r="A1096" s="107"/>
      <c r="B1096" s="107"/>
      <c r="C1096" s="107"/>
      <c r="D1096" s="107"/>
      <c r="E1096" s="107"/>
      <c r="F1096" s="94"/>
      <c r="G1096" s="94"/>
      <c r="H1096" s="95"/>
      <c r="I1096" s="107"/>
    </row>
    <row r="1097" spans="1:9" x14ac:dyDescent="0.2">
      <c r="A1097" s="107"/>
      <c r="B1097" s="107"/>
      <c r="C1097" s="107"/>
      <c r="D1097" s="107"/>
      <c r="E1097" s="107"/>
      <c r="F1097" s="92"/>
      <c r="G1097" s="92"/>
      <c r="H1097" s="93"/>
      <c r="I1097" s="107"/>
    </row>
    <row r="1098" spans="1:9" x14ac:dyDescent="0.2">
      <c r="A1098" s="107"/>
      <c r="B1098" s="107"/>
      <c r="C1098" s="107"/>
      <c r="D1098" s="107"/>
      <c r="E1098" s="107"/>
      <c r="F1098" s="92"/>
      <c r="G1098" s="92"/>
      <c r="H1098" s="95"/>
      <c r="I1098" s="107"/>
    </row>
    <row r="1099" spans="1:9" x14ac:dyDescent="0.2">
      <c r="A1099" s="107"/>
      <c r="B1099" s="107"/>
      <c r="C1099" s="107"/>
      <c r="D1099" s="107"/>
      <c r="E1099" s="107"/>
      <c r="F1099" s="214"/>
      <c r="G1099" s="214"/>
      <c r="H1099" s="95"/>
      <c r="I1099" s="107"/>
    </row>
    <row r="1100" spans="1:9" x14ac:dyDescent="0.2">
      <c r="A1100" s="107"/>
      <c r="B1100" s="107"/>
      <c r="C1100" s="107"/>
      <c r="D1100" s="107"/>
      <c r="E1100" s="107"/>
      <c r="F1100" s="92"/>
      <c r="G1100" s="92"/>
      <c r="H1100" s="93"/>
      <c r="I1100" s="107"/>
    </row>
    <row r="1101" spans="1:9" x14ac:dyDescent="0.2">
      <c r="A1101" s="107"/>
      <c r="B1101" s="107"/>
      <c r="C1101" s="107"/>
      <c r="D1101" s="107"/>
      <c r="E1101" s="107"/>
      <c r="F1101" s="92"/>
      <c r="G1101" s="92"/>
      <c r="H1101" s="93"/>
      <c r="I1101" s="107"/>
    </row>
    <row r="1102" spans="1:9" x14ac:dyDescent="0.2">
      <c r="A1102" s="107"/>
      <c r="B1102" s="107"/>
      <c r="C1102" s="107"/>
      <c r="D1102" s="107"/>
      <c r="E1102" s="107"/>
      <c r="F1102" s="94"/>
      <c r="G1102" s="94"/>
      <c r="H1102" s="95"/>
      <c r="I1102" s="107"/>
    </row>
    <row r="1103" spans="1:9" x14ac:dyDescent="0.2">
      <c r="B1103"/>
      <c r="C1103"/>
      <c r="D1103"/>
      <c r="E1103"/>
      <c r="F1103" s="92"/>
      <c r="G1103" s="92"/>
      <c r="H1103" s="93"/>
    </row>
    <row r="1104" spans="1:9" x14ac:dyDescent="0.2">
      <c r="A1104" s="107"/>
      <c r="B1104" s="107"/>
      <c r="C1104" s="131"/>
      <c r="D1104" s="107"/>
      <c r="E1104" s="107"/>
      <c r="F1104" s="92"/>
      <c r="G1104" s="92"/>
      <c r="H1104" s="93"/>
      <c r="I1104" s="107"/>
    </row>
    <row r="1105" spans="1:9" x14ac:dyDescent="0.2">
      <c r="A1105" s="107"/>
      <c r="B1105" s="107"/>
      <c r="C1105" s="107"/>
      <c r="D1105" s="107"/>
      <c r="E1105" s="107"/>
      <c r="F1105" s="94"/>
      <c r="G1105" s="94"/>
      <c r="H1105" s="95"/>
      <c r="I1105" s="107"/>
    </row>
    <row r="1106" spans="1:9" x14ac:dyDescent="0.2">
      <c r="B1106"/>
      <c r="C1106"/>
      <c r="D1106"/>
      <c r="E1106"/>
      <c r="F1106" s="92"/>
      <c r="G1106" s="92"/>
      <c r="H1106" s="93"/>
    </row>
    <row r="1107" spans="1:9" x14ac:dyDescent="0.2">
      <c r="B1107"/>
      <c r="C1107"/>
      <c r="D1107"/>
      <c r="E1107"/>
      <c r="F1107" s="92"/>
      <c r="G1107" s="92"/>
      <c r="H1107" s="93"/>
    </row>
    <row r="1108" spans="1:9" x14ac:dyDescent="0.2">
      <c r="A1108" s="107"/>
      <c r="B1108" s="107"/>
      <c r="C1108" s="107"/>
      <c r="D1108" s="107"/>
      <c r="E1108" s="107"/>
      <c r="F1108" s="92"/>
      <c r="G1108" s="92"/>
      <c r="H1108" s="93"/>
      <c r="I1108" s="107"/>
    </row>
    <row r="1109" spans="1:9" x14ac:dyDescent="0.2">
      <c r="A1109" s="107"/>
      <c r="B1109" s="107"/>
      <c r="C1109" s="107"/>
      <c r="D1109" s="107"/>
      <c r="E1109" s="107"/>
      <c r="F1109" s="92"/>
      <c r="G1109" s="92"/>
      <c r="H1109" s="93"/>
      <c r="I1109" s="107"/>
    </row>
    <row r="1110" spans="1:9" x14ac:dyDescent="0.2">
      <c r="A1110" s="107"/>
      <c r="B1110" s="107"/>
      <c r="C1110" s="107"/>
      <c r="D1110" s="107"/>
      <c r="E1110" s="107"/>
      <c r="F1110" s="92"/>
      <c r="G1110" s="92"/>
      <c r="H1110" s="93"/>
      <c r="I1110" s="107"/>
    </row>
    <row r="1111" spans="1:9" x14ac:dyDescent="0.2">
      <c r="A1111" s="107"/>
      <c r="B1111" s="107"/>
      <c r="C1111" s="107"/>
      <c r="D1111" s="107"/>
      <c r="E1111" s="107"/>
      <c r="F1111" s="94"/>
      <c r="G1111" s="94"/>
      <c r="H1111" s="95"/>
      <c r="I1111" s="107"/>
    </row>
    <row r="1112" spans="1:9" x14ac:dyDescent="0.2">
      <c r="B1112"/>
      <c r="C1112"/>
      <c r="D1112"/>
      <c r="E1112"/>
      <c r="F1112" s="92"/>
      <c r="G1112" s="92"/>
      <c r="H1112" s="93"/>
    </row>
    <row r="1113" spans="1:9" x14ac:dyDescent="0.2">
      <c r="A1113" s="107"/>
      <c r="B1113" s="107"/>
      <c r="C1113" s="107"/>
      <c r="D1113" s="107"/>
      <c r="E1113" s="107"/>
      <c r="F1113" s="94"/>
      <c r="G1113" s="94"/>
      <c r="H1113" s="95"/>
      <c r="I1113" s="107"/>
    </row>
    <row r="1114" spans="1:9" x14ac:dyDescent="0.2">
      <c r="A1114" s="107"/>
      <c r="B1114" s="107"/>
      <c r="C1114" s="107"/>
      <c r="D1114" s="107"/>
      <c r="E1114" s="107"/>
      <c r="F1114" s="94"/>
      <c r="G1114" s="94"/>
      <c r="H1114" s="95"/>
      <c r="I1114" s="107"/>
    </row>
    <row r="1115" spans="1:9" x14ac:dyDescent="0.2">
      <c r="A1115" s="107"/>
      <c r="B1115" s="107"/>
      <c r="C1115" s="107"/>
      <c r="D1115" s="107"/>
      <c r="E1115" s="107"/>
      <c r="F1115" s="94"/>
      <c r="G1115" s="94"/>
      <c r="H1115" s="95"/>
      <c r="I1115" s="107"/>
    </row>
    <row r="1116" spans="1:9" x14ac:dyDescent="0.2">
      <c r="B1116"/>
      <c r="C1116"/>
      <c r="D1116"/>
      <c r="E1116"/>
      <c r="F1116" s="92"/>
      <c r="G1116" s="92"/>
      <c r="H1116" s="93"/>
    </row>
    <row r="1117" spans="1:9" x14ac:dyDescent="0.2">
      <c r="B1117"/>
      <c r="C1117"/>
      <c r="D1117"/>
      <c r="E1117"/>
      <c r="F1117" s="92"/>
      <c r="G1117" s="92"/>
      <c r="H1117" s="93"/>
    </row>
    <row r="1118" spans="1:9" x14ac:dyDescent="0.2">
      <c r="B1118"/>
      <c r="C1118"/>
      <c r="D1118"/>
      <c r="E1118"/>
      <c r="F1118" s="92"/>
      <c r="G1118" s="92"/>
      <c r="H1118" s="93"/>
    </row>
    <row r="1119" spans="1:9" x14ac:dyDescent="0.2">
      <c r="B1119"/>
      <c r="C1119"/>
      <c r="D1119"/>
      <c r="E1119"/>
      <c r="F1119" s="92"/>
      <c r="G1119" s="92"/>
      <c r="H1119" s="93"/>
    </row>
    <row r="1120" spans="1:9" x14ac:dyDescent="0.2">
      <c r="A1120" s="107"/>
      <c r="B1120" s="107"/>
      <c r="C1120" s="107"/>
      <c r="D1120" s="107"/>
      <c r="E1120" s="107"/>
      <c r="F1120" s="92"/>
      <c r="G1120" s="92"/>
      <c r="H1120" s="93"/>
      <c r="I1120" s="107"/>
    </row>
    <row r="1121" spans="1:9" x14ac:dyDescent="0.2">
      <c r="B1121"/>
      <c r="C1121"/>
      <c r="D1121"/>
      <c r="E1121"/>
      <c r="F1121" s="92"/>
      <c r="G1121" s="92"/>
      <c r="H1121" s="93"/>
    </row>
    <row r="1122" spans="1:9" x14ac:dyDescent="0.2">
      <c r="A1122" s="107"/>
      <c r="B1122" s="107"/>
      <c r="C1122" s="107"/>
      <c r="D1122" s="107"/>
      <c r="E1122" s="107"/>
      <c r="F1122" s="92"/>
      <c r="G1122" s="92"/>
      <c r="H1122" s="93"/>
      <c r="I1122" s="107"/>
    </row>
    <row r="1123" spans="1:9" x14ac:dyDescent="0.2">
      <c r="A1123" s="107"/>
      <c r="B1123" s="107"/>
      <c r="C1123" s="107"/>
      <c r="D1123" s="107"/>
      <c r="E1123" s="107"/>
      <c r="F1123" s="92"/>
      <c r="G1123" s="92"/>
      <c r="H1123" s="95"/>
      <c r="I1123" s="107"/>
    </row>
    <row r="1124" spans="1:9" x14ac:dyDescent="0.2">
      <c r="B1124"/>
      <c r="C1124"/>
      <c r="D1124"/>
      <c r="E1124"/>
      <c r="F1124" s="92"/>
      <c r="G1124" s="92"/>
      <c r="H1124" s="93"/>
    </row>
    <row r="1125" spans="1:9" x14ac:dyDescent="0.2">
      <c r="A1125" s="107"/>
      <c r="B1125" s="107"/>
      <c r="C1125" s="107"/>
      <c r="D1125" s="107"/>
      <c r="E1125" s="107"/>
      <c r="F1125" s="92"/>
      <c r="G1125" s="92"/>
      <c r="H1125" s="93"/>
      <c r="I1125" s="107"/>
    </row>
    <row r="1126" spans="1:9" x14ac:dyDescent="0.2">
      <c r="B1126"/>
      <c r="C1126"/>
      <c r="D1126"/>
      <c r="E1126"/>
      <c r="F1126" s="92"/>
      <c r="G1126" s="92"/>
      <c r="H1126" s="93"/>
    </row>
    <row r="1127" spans="1:9" x14ac:dyDescent="0.2">
      <c r="A1127" s="107"/>
      <c r="B1127" s="107"/>
      <c r="C1127" s="107"/>
      <c r="D1127" s="107"/>
      <c r="E1127" s="107"/>
      <c r="F1127" s="92"/>
      <c r="G1127" s="92"/>
      <c r="H1127" s="93"/>
      <c r="I1127" s="107"/>
    </row>
    <row r="1128" spans="1:9" x14ac:dyDescent="0.2">
      <c r="A1128" s="107"/>
      <c r="B1128" s="107"/>
      <c r="C1128" s="107"/>
      <c r="D1128" s="107"/>
      <c r="E1128" s="107"/>
      <c r="F1128" s="92"/>
      <c r="G1128" s="92"/>
      <c r="H1128" s="93"/>
      <c r="I1128" s="107"/>
    </row>
    <row r="1129" spans="1:9" x14ac:dyDescent="0.2">
      <c r="A1129" s="100"/>
      <c r="B1129"/>
      <c r="C1129"/>
      <c r="D1129"/>
      <c r="E1129"/>
      <c r="F1129" s="92"/>
      <c r="G1129" s="92"/>
      <c r="H1129" s="93"/>
    </row>
    <row r="1130" spans="1:9" x14ac:dyDescent="0.2">
      <c r="A1130" s="107"/>
      <c r="B1130" s="107"/>
      <c r="C1130" s="107"/>
      <c r="D1130" s="107"/>
      <c r="E1130" s="107"/>
      <c r="F1130" s="94"/>
      <c r="G1130" s="94"/>
      <c r="H1130" s="93"/>
      <c r="I1130" s="107"/>
    </row>
    <row r="1131" spans="1:9" x14ac:dyDescent="0.2">
      <c r="B1131"/>
      <c r="C1131"/>
      <c r="D1131"/>
      <c r="E1131"/>
      <c r="F1131" s="92"/>
      <c r="G1131" s="92"/>
      <c r="H1131" s="95"/>
    </row>
    <row r="1132" spans="1:9" x14ac:dyDescent="0.2">
      <c r="A1132" s="107"/>
      <c r="B1132" s="107"/>
      <c r="C1132" s="107"/>
      <c r="D1132" s="107"/>
      <c r="E1132" s="107"/>
      <c r="F1132" s="92"/>
      <c r="G1132" s="92"/>
      <c r="H1132" s="95"/>
      <c r="I1132" s="107"/>
    </row>
    <row r="1133" spans="1:9" x14ac:dyDescent="0.2">
      <c r="B1133"/>
      <c r="C1133"/>
      <c r="D1133"/>
      <c r="E1133"/>
      <c r="F1133" s="92"/>
      <c r="G1133" s="92"/>
      <c r="H1133" s="95"/>
    </row>
    <row r="1134" spans="1:9" x14ac:dyDescent="0.2">
      <c r="B1134"/>
      <c r="C1134"/>
      <c r="D1134"/>
      <c r="E1134"/>
      <c r="F1134" s="92"/>
      <c r="G1134" s="92"/>
      <c r="H1134" s="95"/>
    </row>
    <row r="1135" spans="1:9" x14ac:dyDescent="0.2">
      <c r="A1135" s="107"/>
      <c r="B1135" s="107"/>
      <c r="C1135" s="107"/>
      <c r="D1135" s="107"/>
      <c r="E1135" s="107"/>
      <c r="F1135" s="214"/>
      <c r="G1135" s="214"/>
      <c r="H1135" s="95"/>
      <c r="I1135" s="107"/>
    </row>
    <row r="1136" spans="1:9" x14ac:dyDescent="0.2">
      <c r="A1136" s="107"/>
      <c r="B1136" s="107"/>
      <c r="C1136" s="107"/>
      <c r="D1136" s="107"/>
      <c r="E1136" s="107"/>
      <c r="F1136" s="92"/>
      <c r="G1136" s="92"/>
      <c r="H1136" s="95"/>
      <c r="I1136" s="107"/>
    </row>
    <row r="1137" spans="1:9" x14ac:dyDescent="0.2">
      <c r="B1137"/>
      <c r="C1137"/>
      <c r="D1137"/>
      <c r="E1137"/>
      <c r="F1137" s="92"/>
      <c r="G1137" s="92"/>
      <c r="H1137" s="95"/>
    </row>
    <row r="1138" spans="1:9" x14ac:dyDescent="0.2">
      <c r="A1138" s="107"/>
      <c r="B1138" s="107"/>
      <c r="C1138" s="107"/>
      <c r="D1138" s="107"/>
      <c r="E1138" s="107"/>
      <c r="F1138" s="94"/>
      <c r="G1138" s="94"/>
      <c r="H1138" s="95"/>
      <c r="I1138" s="107"/>
    </row>
    <row r="1139" spans="1:9" x14ac:dyDescent="0.2">
      <c r="A1139" s="107"/>
      <c r="B1139" s="107"/>
      <c r="C1139" s="107"/>
      <c r="D1139" s="107"/>
      <c r="E1139" s="107"/>
      <c r="F1139" s="92"/>
      <c r="G1139" s="92"/>
      <c r="H1139" s="95"/>
      <c r="I1139" s="107"/>
    </row>
    <row r="1140" spans="1:9" x14ac:dyDescent="0.2">
      <c r="B1140"/>
      <c r="C1140"/>
      <c r="D1140"/>
      <c r="E1140"/>
      <c r="F1140" s="92"/>
      <c r="G1140" s="92"/>
      <c r="H1140" s="95"/>
    </row>
    <row r="1141" spans="1:9" x14ac:dyDescent="0.2">
      <c r="B1141"/>
      <c r="C1141"/>
      <c r="D1141"/>
      <c r="E1141"/>
      <c r="F1141" s="92"/>
      <c r="G1141" s="92"/>
      <c r="H1141" s="95"/>
    </row>
    <row r="1142" spans="1:9" x14ac:dyDescent="0.2">
      <c r="B1142"/>
      <c r="C1142"/>
      <c r="D1142"/>
      <c r="E1142"/>
      <c r="F1142" s="92"/>
      <c r="G1142" s="92"/>
      <c r="H1142" s="95"/>
    </row>
    <row r="1143" spans="1:9" x14ac:dyDescent="0.2">
      <c r="B1143"/>
      <c r="C1143"/>
      <c r="D1143"/>
      <c r="E1143"/>
      <c r="F1143" s="92"/>
      <c r="G1143" s="92"/>
      <c r="H1143" s="95"/>
    </row>
    <row r="1144" spans="1:9" x14ac:dyDescent="0.2">
      <c r="B1144"/>
      <c r="C1144"/>
      <c r="D1144"/>
      <c r="E1144"/>
      <c r="F1144" s="92"/>
      <c r="G1144" s="92"/>
      <c r="H1144" s="93"/>
    </row>
    <row r="1145" spans="1:9" x14ac:dyDescent="0.2">
      <c r="B1145"/>
      <c r="C1145"/>
      <c r="D1145"/>
      <c r="E1145"/>
      <c r="F1145" s="92"/>
      <c r="G1145" s="92"/>
      <c r="H1145" s="93"/>
    </row>
    <row r="1146" spans="1:9" x14ac:dyDescent="0.2">
      <c r="A1146" s="107"/>
      <c r="B1146" s="107"/>
      <c r="C1146" s="107"/>
      <c r="D1146" s="107"/>
      <c r="E1146" s="107"/>
      <c r="F1146" s="195"/>
      <c r="G1146" s="195"/>
      <c r="H1146" s="93"/>
      <c r="I1146" s="107"/>
    </row>
    <row r="1147" spans="1:9" x14ac:dyDescent="0.2">
      <c r="A1147" s="107"/>
      <c r="B1147" s="107"/>
      <c r="C1147" s="107"/>
      <c r="D1147" s="107"/>
      <c r="E1147" s="107"/>
      <c r="F1147" s="92"/>
      <c r="G1147" s="92"/>
      <c r="H1147" s="93"/>
      <c r="I1147" s="107"/>
    </row>
    <row r="1148" spans="1:9" x14ac:dyDescent="0.2">
      <c r="B1148"/>
      <c r="C1148"/>
      <c r="D1148"/>
      <c r="E1148"/>
      <c r="F1148" s="92"/>
      <c r="G1148" s="92"/>
      <c r="H1148" s="93"/>
    </row>
    <row r="1149" spans="1:9" x14ac:dyDescent="0.2">
      <c r="A1149" s="107"/>
      <c r="B1149" s="107"/>
      <c r="C1149" s="107"/>
      <c r="D1149" s="107"/>
      <c r="E1149" s="107"/>
      <c r="F1149" s="94"/>
      <c r="G1149" s="94"/>
      <c r="H1149" s="95"/>
      <c r="I1149" s="107"/>
    </row>
    <row r="1150" spans="1:9" x14ac:dyDescent="0.2">
      <c r="A1150" s="107"/>
      <c r="B1150" s="107"/>
      <c r="C1150" s="107"/>
      <c r="D1150" s="107"/>
      <c r="E1150" s="107"/>
      <c r="F1150" s="92"/>
      <c r="G1150" s="92"/>
      <c r="H1150" s="93"/>
      <c r="I1150" s="107"/>
    </row>
    <row r="1151" spans="1:9" x14ac:dyDescent="0.2">
      <c r="A1151" s="107"/>
      <c r="B1151" s="107"/>
      <c r="C1151" s="107"/>
      <c r="D1151" s="107"/>
      <c r="E1151" s="107"/>
      <c r="F1151" s="92"/>
      <c r="G1151" s="92"/>
      <c r="H1151" s="93"/>
      <c r="I1151" s="107"/>
    </row>
    <row r="1152" spans="1:9" x14ac:dyDescent="0.2">
      <c r="A1152" s="107"/>
      <c r="B1152" s="107"/>
      <c r="C1152" s="107"/>
      <c r="D1152" s="107"/>
      <c r="E1152" s="107"/>
      <c r="F1152" s="94"/>
      <c r="G1152" s="94"/>
      <c r="H1152" s="95"/>
      <c r="I1152" s="107"/>
    </row>
    <row r="1153" spans="1:9" x14ac:dyDescent="0.2">
      <c r="A1153" s="107"/>
      <c r="B1153" s="107"/>
      <c r="C1153" s="107"/>
      <c r="D1153" s="107"/>
      <c r="E1153" s="107"/>
      <c r="F1153" s="94"/>
      <c r="G1153" s="94"/>
      <c r="H1153" s="95"/>
      <c r="I1153" s="107"/>
    </row>
    <row r="1154" spans="1:9" x14ac:dyDescent="0.2">
      <c r="A1154" s="107"/>
      <c r="B1154" s="107"/>
      <c r="C1154" s="107"/>
      <c r="D1154" s="107"/>
      <c r="E1154" s="107"/>
      <c r="F1154" s="92"/>
      <c r="G1154" s="92"/>
      <c r="H1154" s="93"/>
      <c r="I1154" s="107"/>
    </row>
    <row r="1155" spans="1:9" x14ac:dyDescent="0.2">
      <c r="A1155" s="107"/>
      <c r="B1155" s="107"/>
      <c r="C1155" s="107"/>
      <c r="D1155" s="107"/>
      <c r="E1155" s="107"/>
      <c r="F1155" s="92"/>
      <c r="G1155" s="92"/>
      <c r="H1155" s="93"/>
      <c r="I1155" s="107"/>
    </row>
    <row r="1156" spans="1:9" x14ac:dyDescent="0.2">
      <c r="A1156" s="107"/>
      <c r="B1156" s="107"/>
      <c r="C1156" s="107"/>
      <c r="D1156" s="107"/>
      <c r="E1156" s="107"/>
      <c r="F1156" s="94"/>
      <c r="G1156" s="94"/>
      <c r="H1156" s="95"/>
      <c r="I1156" s="107"/>
    </row>
    <row r="1157" spans="1:9" x14ac:dyDescent="0.2">
      <c r="A1157" s="107"/>
      <c r="B1157" s="107"/>
      <c r="C1157" s="107"/>
      <c r="D1157" s="107"/>
      <c r="E1157" s="107"/>
      <c r="F1157" s="92"/>
      <c r="G1157" s="92"/>
      <c r="H1157" s="93"/>
      <c r="I1157" s="107"/>
    </row>
    <row r="1158" spans="1:9" x14ac:dyDescent="0.2">
      <c r="A1158" s="107"/>
      <c r="B1158" s="107"/>
      <c r="C1158" s="107"/>
      <c r="D1158" s="107"/>
      <c r="E1158" s="107"/>
      <c r="F1158" s="94"/>
      <c r="G1158" s="94"/>
      <c r="H1158" s="95"/>
      <c r="I1158" s="107"/>
    </row>
    <row r="1159" spans="1:9" x14ac:dyDescent="0.2">
      <c r="A1159" s="107"/>
      <c r="B1159" s="107"/>
      <c r="C1159" s="107"/>
      <c r="D1159" s="107"/>
      <c r="E1159" s="107"/>
      <c r="F1159" s="92"/>
      <c r="G1159" s="92"/>
      <c r="H1159" s="93"/>
      <c r="I1159" s="107"/>
    </row>
    <row r="1160" spans="1:9" x14ac:dyDescent="0.2">
      <c r="A1160" s="107"/>
      <c r="B1160" s="107"/>
      <c r="C1160" s="107"/>
      <c r="D1160" s="107"/>
      <c r="E1160" s="107"/>
      <c r="F1160" s="92"/>
      <c r="G1160" s="92"/>
      <c r="H1160" s="93"/>
      <c r="I1160" s="107"/>
    </row>
    <row r="1161" spans="1:9" x14ac:dyDescent="0.2">
      <c r="A1161" s="107"/>
      <c r="B1161" s="107"/>
      <c r="C1161" s="107"/>
      <c r="D1161" s="107"/>
      <c r="E1161" s="107"/>
      <c r="F1161" s="92"/>
      <c r="G1161" s="92"/>
      <c r="H1161" s="93"/>
      <c r="I1161" s="107"/>
    </row>
    <row r="1162" spans="1:9" x14ac:dyDescent="0.2">
      <c r="A1162" s="107"/>
      <c r="B1162" s="107"/>
      <c r="C1162" s="107"/>
      <c r="D1162" s="107"/>
      <c r="E1162" s="107"/>
      <c r="F1162" s="92"/>
      <c r="G1162" s="92"/>
      <c r="H1162" s="93"/>
      <c r="I1162" s="107"/>
    </row>
    <row r="1163" spans="1:9" x14ac:dyDescent="0.2">
      <c r="A1163" s="107"/>
      <c r="B1163" s="107"/>
      <c r="C1163" s="107"/>
      <c r="D1163" s="107"/>
      <c r="E1163" s="107"/>
      <c r="F1163" s="92"/>
      <c r="G1163" s="92"/>
      <c r="H1163" s="93"/>
      <c r="I1163" s="107"/>
    </row>
    <row r="1164" spans="1:9" x14ac:dyDescent="0.2">
      <c r="A1164" s="131"/>
      <c r="B1164" s="107"/>
      <c r="C1164" s="107"/>
      <c r="D1164" s="107"/>
      <c r="E1164" s="107"/>
      <c r="F1164" s="92"/>
      <c r="G1164" s="92"/>
      <c r="H1164" s="93"/>
      <c r="I1164" s="107"/>
    </row>
    <row r="1165" spans="1:9" x14ac:dyDescent="0.2">
      <c r="A1165" s="107"/>
      <c r="B1165" s="107"/>
      <c r="C1165" s="107"/>
      <c r="D1165" s="107"/>
      <c r="E1165" s="107"/>
      <c r="F1165" s="92"/>
      <c r="G1165" s="92"/>
      <c r="H1165" s="93"/>
      <c r="I1165" s="107"/>
    </row>
    <row r="1166" spans="1:9" x14ac:dyDescent="0.2">
      <c r="A1166" s="107"/>
      <c r="B1166" s="107"/>
      <c r="C1166" s="107"/>
      <c r="D1166" s="107"/>
      <c r="E1166" s="107"/>
      <c r="F1166" s="92"/>
      <c r="G1166" s="92"/>
      <c r="H1166" s="93"/>
      <c r="I1166" s="107"/>
    </row>
    <row r="1167" spans="1:9" x14ac:dyDescent="0.2">
      <c r="A1167" s="107"/>
      <c r="B1167" s="107"/>
      <c r="C1167" s="107"/>
      <c r="D1167" s="107"/>
      <c r="E1167" s="107"/>
      <c r="F1167" s="94"/>
      <c r="G1167" s="94"/>
      <c r="H1167" s="94"/>
      <c r="I1167" s="107"/>
    </row>
    <row r="1168" spans="1:9" x14ac:dyDescent="0.2">
      <c r="A1168" s="107"/>
      <c r="B1168" s="107"/>
      <c r="C1168" s="107"/>
      <c r="D1168" s="107"/>
      <c r="E1168" s="107"/>
      <c r="F1168" s="94"/>
      <c r="G1168" s="94"/>
      <c r="H1168" s="95"/>
      <c r="I1168" s="107"/>
    </row>
    <row r="1169" spans="1:9" x14ac:dyDescent="0.2">
      <c r="A1169" s="107"/>
      <c r="B1169" s="107"/>
      <c r="C1169" s="107"/>
      <c r="D1169" s="107"/>
      <c r="E1169" s="107"/>
      <c r="F1169" s="92"/>
      <c r="G1169" s="92"/>
      <c r="H1169" s="93"/>
      <c r="I1169" s="107"/>
    </row>
    <row r="1170" spans="1:9" x14ac:dyDescent="0.2">
      <c r="B1170"/>
      <c r="C1170"/>
      <c r="D1170"/>
      <c r="E1170"/>
      <c r="F1170" s="92"/>
      <c r="G1170" s="92"/>
      <c r="H1170" s="93"/>
    </row>
    <row r="1171" spans="1:9" x14ac:dyDescent="0.2">
      <c r="A1171" s="107"/>
      <c r="B1171" s="107"/>
      <c r="C1171" s="107"/>
      <c r="D1171" s="107"/>
      <c r="E1171" s="107"/>
      <c r="F1171" s="94"/>
      <c r="G1171" s="94"/>
      <c r="H1171" s="95"/>
      <c r="I1171" s="107"/>
    </row>
    <row r="1172" spans="1:9" x14ac:dyDescent="0.2">
      <c r="A1172" s="107"/>
      <c r="B1172" s="107"/>
      <c r="C1172" s="107"/>
      <c r="D1172" s="107"/>
      <c r="E1172" s="107"/>
      <c r="F1172" s="94"/>
      <c r="G1172" s="94"/>
      <c r="H1172" s="95"/>
      <c r="I1172" s="107"/>
    </row>
    <row r="1173" spans="1:9" x14ac:dyDescent="0.2">
      <c r="A1173" s="107"/>
      <c r="B1173" s="107"/>
      <c r="C1173" s="107"/>
      <c r="D1173" s="107"/>
      <c r="E1173" s="107"/>
      <c r="F1173" s="92"/>
      <c r="G1173" s="92"/>
      <c r="H1173" s="93"/>
      <c r="I1173" s="107"/>
    </row>
    <row r="1174" spans="1:9" x14ac:dyDescent="0.2">
      <c r="A1174" s="107"/>
      <c r="B1174" s="107"/>
      <c r="C1174" s="107"/>
      <c r="D1174" s="107"/>
      <c r="E1174" s="107"/>
      <c r="F1174" s="94"/>
      <c r="G1174" s="94"/>
      <c r="H1174" s="95"/>
      <c r="I1174" s="107"/>
    </row>
    <row r="1175" spans="1:9" x14ac:dyDescent="0.2">
      <c r="A1175" s="107"/>
      <c r="B1175" s="107"/>
      <c r="C1175" s="107"/>
      <c r="D1175" s="107"/>
      <c r="E1175" s="107"/>
      <c r="F1175" s="92"/>
      <c r="G1175" s="92"/>
      <c r="H1175" s="93"/>
      <c r="I1175" s="107"/>
    </row>
    <row r="1176" spans="1:9" x14ac:dyDescent="0.2">
      <c r="A1176" s="107"/>
      <c r="B1176" s="107"/>
      <c r="C1176" s="107"/>
      <c r="D1176" s="107"/>
      <c r="E1176" s="107"/>
      <c r="F1176" s="94"/>
      <c r="G1176" s="94"/>
      <c r="H1176" s="95"/>
      <c r="I1176" s="107"/>
    </row>
    <row r="1177" spans="1:9" x14ac:dyDescent="0.2">
      <c r="A1177" s="107"/>
      <c r="B1177" s="107"/>
      <c r="C1177" s="107"/>
      <c r="D1177" s="107"/>
      <c r="E1177" s="107"/>
      <c r="F1177" s="94"/>
      <c r="G1177" s="94"/>
      <c r="H1177" s="95"/>
      <c r="I1177" s="107"/>
    </row>
    <row r="1178" spans="1:9" x14ac:dyDescent="0.2">
      <c r="A1178" s="107"/>
      <c r="B1178" s="107"/>
      <c r="C1178" s="107"/>
      <c r="D1178" s="107"/>
      <c r="E1178" s="107"/>
      <c r="F1178" s="94"/>
      <c r="G1178" s="94"/>
      <c r="H1178" s="95"/>
      <c r="I1178" s="107"/>
    </row>
    <row r="1179" spans="1:9" x14ac:dyDescent="0.2">
      <c r="A1179" s="107"/>
      <c r="B1179" s="107"/>
      <c r="C1179" s="107"/>
      <c r="D1179" s="107"/>
      <c r="E1179" s="107"/>
      <c r="F1179" s="92"/>
      <c r="G1179" s="92"/>
      <c r="H1179" s="93"/>
      <c r="I1179" s="107"/>
    </row>
    <row r="1180" spans="1:9" x14ac:dyDescent="0.2">
      <c r="A1180" s="107"/>
      <c r="B1180" s="107"/>
      <c r="C1180" s="107"/>
      <c r="D1180" s="107"/>
      <c r="E1180" s="107"/>
      <c r="F1180" s="94"/>
      <c r="G1180" s="94"/>
      <c r="H1180" s="95"/>
      <c r="I1180" s="107"/>
    </row>
    <row r="1181" spans="1:9" x14ac:dyDescent="0.2">
      <c r="A1181" s="107"/>
      <c r="B1181" s="107"/>
      <c r="C1181" s="107"/>
      <c r="D1181" s="107"/>
      <c r="E1181" s="107"/>
      <c r="F1181" s="94"/>
      <c r="G1181" s="94"/>
      <c r="H1181" s="95"/>
      <c r="I1181" s="107"/>
    </row>
    <row r="1182" spans="1:9" x14ac:dyDescent="0.2">
      <c r="A1182" s="107"/>
      <c r="B1182" s="107"/>
      <c r="C1182" s="107"/>
      <c r="D1182" s="107"/>
      <c r="E1182" s="107"/>
      <c r="F1182" s="94"/>
      <c r="G1182" s="94"/>
      <c r="H1182" s="95"/>
      <c r="I1182" s="107"/>
    </row>
    <row r="1183" spans="1:9" x14ac:dyDescent="0.2">
      <c r="A1183" s="107"/>
      <c r="B1183" s="107"/>
      <c r="C1183" s="107"/>
      <c r="D1183" s="107"/>
      <c r="E1183" s="107"/>
      <c r="F1183" s="94"/>
      <c r="G1183" s="94"/>
      <c r="H1183" s="95"/>
      <c r="I1183" s="107"/>
    </row>
    <row r="1184" spans="1:9" x14ac:dyDescent="0.2">
      <c r="A1184" s="107"/>
      <c r="B1184" s="107"/>
      <c r="C1184" s="107"/>
      <c r="D1184" s="107"/>
      <c r="E1184" s="107"/>
      <c r="F1184" s="92"/>
      <c r="G1184" s="92"/>
      <c r="H1184" s="93"/>
      <c r="I1184" s="107"/>
    </row>
    <row r="1185" spans="1:9" x14ac:dyDescent="0.2">
      <c r="A1185" s="107"/>
      <c r="B1185" s="107"/>
      <c r="C1185" s="107"/>
      <c r="D1185" s="107"/>
      <c r="E1185" s="107"/>
      <c r="F1185" s="94"/>
      <c r="G1185" s="94"/>
      <c r="H1185" s="95"/>
      <c r="I1185" s="107"/>
    </row>
    <row r="1186" spans="1:9" x14ac:dyDescent="0.2">
      <c r="A1186" s="107"/>
      <c r="B1186" s="107"/>
      <c r="C1186" s="107"/>
      <c r="D1186" s="107"/>
      <c r="E1186" s="107"/>
      <c r="F1186" s="92"/>
      <c r="G1186" s="92"/>
      <c r="H1186" s="93"/>
      <c r="I1186" s="107"/>
    </row>
    <row r="1187" spans="1:9" x14ac:dyDescent="0.2">
      <c r="B1187"/>
      <c r="C1187"/>
      <c r="D1187"/>
      <c r="E1187"/>
      <c r="F1187" s="92"/>
      <c r="G1187" s="92"/>
      <c r="H1187" s="93"/>
    </row>
    <row r="1188" spans="1:9" x14ac:dyDescent="0.2">
      <c r="A1188" s="107"/>
      <c r="B1188" s="107"/>
      <c r="C1188" s="107"/>
      <c r="D1188" s="107"/>
      <c r="E1188" s="107"/>
      <c r="F1188" s="94"/>
      <c r="G1188" s="94"/>
      <c r="H1188" s="95"/>
      <c r="I1188" s="107"/>
    </row>
    <row r="1189" spans="1:9" x14ac:dyDescent="0.2">
      <c r="A1189" s="107"/>
      <c r="B1189" s="107"/>
      <c r="C1189" s="107"/>
      <c r="D1189" s="107"/>
      <c r="E1189" s="107"/>
      <c r="F1189" s="92"/>
      <c r="G1189" s="92"/>
      <c r="H1189" s="93"/>
      <c r="I1189" s="107"/>
    </row>
    <row r="1190" spans="1:9" x14ac:dyDescent="0.2">
      <c r="A1190" s="107"/>
      <c r="B1190" s="107"/>
      <c r="C1190" s="107"/>
      <c r="D1190" s="107"/>
      <c r="E1190" s="107"/>
      <c r="F1190" s="92"/>
      <c r="G1190" s="92"/>
      <c r="H1190" s="93"/>
      <c r="I1190" s="107"/>
    </row>
    <row r="1191" spans="1:9" x14ac:dyDescent="0.2">
      <c r="A1191" s="107"/>
      <c r="B1191" s="107"/>
      <c r="C1191" s="107"/>
      <c r="D1191" s="107"/>
      <c r="E1191" s="107"/>
      <c r="F1191" s="92"/>
      <c r="G1191" s="92"/>
      <c r="H1191" s="93"/>
      <c r="I1191" s="107"/>
    </row>
    <row r="1192" spans="1:9" x14ac:dyDescent="0.2">
      <c r="A1192" s="107"/>
      <c r="B1192" s="107"/>
      <c r="C1192" s="107"/>
      <c r="D1192" s="107"/>
      <c r="E1192" s="107"/>
      <c r="F1192" s="94"/>
      <c r="G1192" s="94"/>
      <c r="H1192" s="95"/>
      <c r="I1192" s="107"/>
    </row>
    <row r="1193" spans="1:9" x14ac:dyDescent="0.2">
      <c r="A1193" s="107"/>
      <c r="B1193" s="107"/>
      <c r="C1193" s="107"/>
      <c r="D1193" s="107"/>
      <c r="E1193" s="107"/>
      <c r="F1193" s="94"/>
      <c r="G1193" s="94"/>
      <c r="H1193" s="95"/>
      <c r="I1193" s="107"/>
    </row>
    <row r="1194" spans="1:9" x14ac:dyDescent="0.2">
      <c r="A1194" s="107"/>
      <c r="B1194" s="107"/>
      <c r="C1194" s="107"/>
      <c r="D1194" s="107"/>
      <c r="E1194" s="107"/>
      <c r="F1194" s="94"/>
      <c r="G1194" s="94"/>
      <c r="H1194" s="95"/>
      <c r="I1194" s="107"/>
    </row>
    <row r="1195" spans="1:9" x14ac:dyDescent="0.2">
      <c r="A1195" s="107"/>
      <c r="B1195" s="107"/>
      <c r="C1195" s="107"/>
      <c r="D1195" s="107"/>
      <c r="E1195" s="107"/>
      <c r="F1195" s="92"/>
      <c r="G1195" s="92"/>
      <c r="H1195" s="93"/>
      <c r="I1195" s="107"/>
    </row>
    <row r="1196" spans="1:9" x14ac:dyDescent="0.2">
      <c r="A1196" s="107"/>
      <c r="B1196" s="107"/>
      <c r="C1196" s="107"/>
      <c r="D1196" s="107"/>
      <c r="E1196" s="107"/>
      <c r="F1196" s="92"/>
      <c r="G1196" s="92"/>
      <c r="H1196" s="93"/>
      <c r="I1196" s="107"/>
    </row>
    <row r="1197" spans="1:9" x14ac:dyDescent="0.2">
      <c r="B1197"/>
      <c r="C1197"/>
      <c r="D1197"/>
      <c r="E1197"/>
      <c r="F1197" s="214"/>
      <c r="G1197" s="214"/>
      <c r="H1197"/>
    </row>
    <row r="1198" spans="1:9" x14ac:dyDescent="0.2">
      <c r="B1198"/>
      <c r="C1198"/>
      <c r="D1198"/>
      <c r="E1198"/>
      <c r="F1198" s="92"/>
      <c r="G1198" s="92"/>
      <c r="H1198" s="93"/>
    </row>
    <row r="1199" spans="1:9" x14ac:dyDescent="0.2">
      <c r="A1199" s="107"/>
      <c r="B1199" s="107"/>
      <c r="C1199" s="107"/>
      <c r="D1199" s="107"/>
      <c r="E1199" s="107"/>
      <c r="F1199" s="92"/>
      <c r="G1199" s="92"/>
      <c r="H1199" s="93"/>
      <c r="I1199" s="107"/>
    </row>
    <row r="1200" spans="1:9" x14ac:dyDescent="0.2">
      <c r="A1200" s="107"/>
      <c r="B1200" s="107"/>
      <c r="C1200" s="107"/>
      <c r="D1200" s="107"/>
      <c r="E1200" s="107"/>
      <c r="F1200" s="92"/>
      <c r="G1200" s="92"/>
      <c r="H1200" s="93"/>
      <c r="I1200" s="107"/>
    </row>
    <row r="1201" spans="1:9" x14ac:dyDescent="0.2">
      <c r="A1201" s="107"/>
      <c r="B1201" s="107"/>
      <c r="C1201" s="107"/>
      <c r="D1201" s="107"/>
      <c r="E1201" s="107"/>
      <c r="F1201" s="92"/>
      <c r="G1201" s="92"/>
      <c r="H1201" s="93"/>
      <c r="I1201" s="107"/>
    </row>
    <row r="1202" spans="1:9" x14ac:dyDescent="0.2">
      <c r="A1202" s="107"/>
      <c r="B1202" s="107"/>
      <c r="C1202" s="107"/>
      <c r="D1202" s="107"/>
      <c r="E1202" s="107"/>
      <c r="F1202" s="94"/>
      <c r="G1202" s="94"/>
      <c r="H1202" s="95"/>
      <c r="I1202" s="107"/>
    </row>
    <row r="1203" spans="1:9" x14ac:dyDescent="0.2">
      <c r="A1203" s="107"/>
      <c r="B1203" s="107"/>
      <c r="C1203" s="107"/>
      <c r="D1203" s="107"/>
      <c r="E1203" s="107"/>
      <c r="F1203" s="94"/>
      <c r="G1203" s="94"/>
      <c r="H1203" s="94"/>
      <c r="I1203" s="107"/>
    </row>
    <row r="1204" spans="1:9" x14ac:dyDescent="0.2">
      <c r="A1204" s="107"/>
      <c r="B1204" s="107"/>
      <c r="C1204" s="107"/>
      <c r="D1204" s="107"/>
      <c r="E1204" s="107"/>
      <c r="F1204" s="94"/>
      <c r="G1204" s="94"/>
      <c r="H1204" s="94"/>
      <c r="I1204" s="107"/>
    </row>
    <row r="1205" spans="1:9" x14ac:dyDescent="0.2">
      <c r="A1205" s="107"/>
      <c r="B1205" s="107"/>
      <c r="C1205" s="107"/>
      <c r="D1205" s="107"/>
      <c r="E1205" s="107"/>
      <c r="F1205" s="92"/>
      <c r="G1205" s="92"/>
      <c r="H1205" s="92"/>
      <c r="I1205" s="107"/>
    </row>
    <row r="1206" spans="1:9" x14ac:dyDescent="0.2">
      <c r="A1206" s="107"/>
      <c r="B1206" s="107"/>
      <c r="C1206" s="107"/>
      <c r="D1206" s="107"/>
      <c r="E1206" s="107"/>
      <c r="F1206" s="92"/>
      <c r="G1206" s="92"/>
      <c r="H1206" s="93"/>
      <c r="I1206" s="107"/>
    </row>
    <row r="1207" spans="1:9" x14ac:dyDescent="0.2">
      <c r="A1207" s="107"/>
      <c r="B1207" s="107"/>
      <c r="C1207" s="107"/>
      <c r="D1207" s="107"/>
      <c r="E1207" s="107"/>
      <c r="F1207" s="94"/>
      <c r="G1207" s="94"/>
      <c r="H1207" s="95"/>
      <c r="I1207" s="107"/>
    </row>
    <row r="1208" spans="1:9" x14ac:dyDescent="0.2">
      <c r="A1208" s="107"/>
      <c r="B1208" s="107"/>
      <c r="C1208" s="107"/>
      <c r="D1208" s="107"/>
      <c r="E1208" s="107"/>
      <c r="F1208" s="92"/>
      <c r="G1208" s="92"/>
      <c r="H1208" s="93"/>
      <c r="I1208" s="107"/>
    </row>
    <row r="1209" spans="1:9" x14ac:dyDescent="0.2">
      <c r="A1209" s="107"/>
      <c r="B1209" s="107"/>
      <c r="C1209" s="107"/>
      <c r="D1209" s="107"/>
      <c r="E1209" s="107"/>
      <c r="F1209" s="92"/>
      <c r="G1209" s="92"/>
      <c r="H1209" s="93"/>
      <c r="I1209" s="107"/>
    </row>
    <row r="1210" spans="1:9" x14ac:dyDescent="0.2">
      <c r="A1210" s="107"/>
      <c r="B1210" s="107"/>
      <c r="C1210" s="107"/>
      <c r="D1210" s="107"/>
      <c r="E1210" s="107"/>
      <c r="F1210" s="92"/>
      <c r="G1210" s="92"/>
      <c r="H1210" s="93"/>
      <c r="I1210" s="107"/>
    </row>
    <row r="1211" spans="1:9" x14ac:dyDescent="0.2">
      <c r="A1211" s="107"/>
      <c r="B1211" s="107"/>
      <c r="C1211" s="107"/>
      <c r="D1211" s="107"/>
      <c r="E1211" s="107"/>
      <c r="F1211" s="92"/>
      <c r="G1211" s="92"/>
      <c r="H1211" s="93"/>
      <c r="I1211" s="107"/>
    </row>
    <row r="1212" spans="1:9" x14ac:dyDescent="0.2">
      <c r="B1212"/>
      <c r="C1212"/>
      <c r="D1212"/>
      <c r="E1212"/>
      <c r="F1212" s="92"/>
      <c r="G1212" s="92"/>
      <c r="H1212" s="93"/>
    </row>
    <row r="1213" spans="1:9" x14ac:dyDescent="0.2">
      <c r="A1213" s="107"/>
      <c r="B1213" s="107"/>
      <c r="C1213" s="107"/>
      <c r="D1213" s="107"/>
      <c r="E1213" s="107"/>
      <c r="F1213" s="92"/>
      <c r="G1213" s="92"/>
      <c r="H1213" s="93"/>
      <c r="I1213" s="107"/>
    </row>
    <row r="1214" spans="1:9" x14ac:dyDescent="0.2">
      <c r="A1214" s="107"/>
      <c r="B1214" s="107"/>
      <c r="C1214" s="107"/>
      <c r="D1214" s="107"/>
      <c r="E1214" s="107"/>
      <c r="F1214" s="195"/>
      <c r="G1214" s="195"/>
      <c r="H1214" s="93"/>
      <c r="I1214" s="107"/>
    </row>
    <row r="1215" spans="1:9" x14ac:dyDescent="0.2">
      <c r="B1215"/>
      <c r="C1215"/>
      <c r="D1215"/>
      <c r="E1215"/>
      <c r="F1215" s="92"/>
      <c r="G1215" s="92"/>
      <c r="H1215" s="93"/>
    </row>
    <row r="1216" spans="1:9" x14ac:dyDescent="0.2">
      <c r="A1216" s="107"/>
      <c r="B1216" s="107"/>
      <c r="C1216" s="107"/>
      <c r="D1216" s="107"/>
      <c r="E1216" s="107"/>
      <c r="F1216" s="92"/>
      <c r="G1216" s="92"/>
      <c r="H1216" s="93"/>
      <c r="I1216" s="107"/>
    </row>
    <row r="1217" spans="1:9" x14ac:dyDescent="0.2">
      <c r="A1217" s="107"/>
      <c r="B1217" s="107"/>
      <c r="C1217" s="107"/>
      <c r="D1217" s="107"/>
      <c r="E1217" s="107"/>
      <c r="F1217" s="195"/>
      <c r="G1217" s="195"/>
      <c r="H1217" s="93"/>
      <c r="I1217" s="107"/>
    </row>
    <row r="1218" spans="1:9" x14ac:dyDescent="0.2">
      <c r="B1218"/>
      <c r="C1218"/>
      <c r="D1218"/>
      <c r="E1218"/>
      <c r="F1218" s="92"/>
      <c r="G1218" s="92"/>
      <c r="H1218" s="93"/>
    </row>
    <row r="1219" spans="1:9" x14ac:dyDescent="0.2">
      <c r="A1219" s="107"/>
      <c r="B1219" s="107"/>
      <c r="C1219" s="107"/>
      <c r="D1219" s="107"/>
      <c r="E1219" s="107"/>
      <c r="F1219" s="92"/>
      <c r="G1219" s="92"/>
      <c r="H1219" s="93"/>
      <c r="I1219" s="107"/>
    </row>
    <row r="1220" spans="1:9" x14ac:dyDescent="0.2">
      <c r="B1220"/>
      <c r="C1220"/>
      <c r="D1220"/>
      <c r="E1220"/>
      <c r="F1220" s="92"/>
      <c r="G1220" s="92"/>
      <c r="H1220" s="95"/>
    </row>
    <row r="1221" spans="1:9" x14ac:dyDescent="0.2">
      <c r="A1221" s="107"/>
      <c r="B1221" s="107"/>
      <c r="C1221" s="107"/>
      <c r="D1221" s="107"/>
      <c r="E1221" s="107"/>
      <c r="F1221" s="94"/>
      <c r="G1221" s="94"/>
      <c r="H1221" s="94"/>
      <c r="I1221" s="107"/>
    </row>
    <row r="1222" spans="1:9" x14ac:dyDescent="0.2">
      <c r="A1222" s="107"/>
      <c r="B1222" s="107"/>
      <c r="C1222" s="107"/>
      <c r="D1222" s="107"/>
      <c r="E1222" s="107"/>
      <c r="F1222" s="94"/>
      <c r="G1222" s="94"/>
      <c r="H1222" s="95"/>
      <c r="I1222" s="107"/>
    </row>
    <row r="1223" spans="1:9" x14ac:dyDescent="0.2">
      <c r="B1223"/>
      <c r="C1223"/>
      <c r="D1223"/>
      <c r="E1223"/>
      <c r="F1223" s="92"/>
      <c r="G1223" s="92"/>
      <c r="H1223" s="95"/>
    </row>
    <row r="1224" spans="1:9" x14ac:dyDescent="0.2">
      <c r="B1224"/>
      <c r="C1224"/>
      <c r="D1224"/>
      <c r="E1224"/>
      <c r="F1224" s="92"/>
      <c r="G1224" s="92"/>
      <c r="H1224" s="93"/>
    </row>
    <row r="1225" spans="1:9" x14ac:dyDescent="0.2">
      <c r="A1225" s="107"/>
      <c r="B1225" s="107"/>
      <c r="C1225" s="107"/>
      <c r="D1225" s="107"/>
      <c r="E1225" s="107"/>
      <c r="F1225" s="92"/>
      <c r="G1225" s="92"/>
      <c r="H1225" s="93"/>
      <c r="I1225" s="107"/>
    </row>
    <row r="1226" spans="1:9" x14ac:dyDescent="0.2">
      <c r="A1226" s="107"/>
      <c r="B1226" s="107"/>
      <c r="C1226" s="107"/>
      <c r="D1226" s="107"/>
      <c r="E1226" s="107"/>
      <c r="F1226" s="94"/>
      <c r="G1226" s="94"/>
      <c r="H1226" s="95"/>
      <c r="I1226" s="107"/>
    </row>
    <row r="1227" spans="1:9" x14ac:dyDescent="0.2">
      <c r="B1227"/>
      <c r="C1227"/>
      <c r="D1227"/>
      <c r="E1227"/>
      <c r="F1227" s="92"/>
      <c r="G1227" s="92"/>
      <c r="H1227" s="93"/>
    </row>
    <row r="1228" spans="1:9" x14ac:dyDescent="0.2">
      <c r="A1228" s="107"/>
      <c r="B1228" s="107"/>
      <c r="C1228" s="107"/>
      <c r="D1228" s="107"/>
      <c r="E1228" s="107"/>
      <c r="F1228" s="92"/>
      <c r="G1228" s="92"/>
      <c r="H1228" s="93"/>
      <c r="I1228" s="107"/>
    </row>
    <row r="1229" spans="1:9" x14ac:dyDescent="0.2">
      <c r="A1229" s="107"/>
      <c r="B1229" s="107"/>
      <c r="C1229" s="107"/>
      <c r="D1229" s="107"/>
      <c r="E1229" s="107"/>
      <c r="F1229" s="92"/>
      <c r="G1229" s="92"/>
      <c r="H1229" s="93"/>
      <c r="I1229" s="107"/>
    </row>
    <row r="1230" spans="1:9" x14ac:dyDescent="0.2">
      <c r="A1230" s="107"/>
      <c r="B1230" s="107"/>
      <c r="C1230" s="107"/>
      <c r="D1230" s="107"/>
      <c r="E1230" s="107"/>
      <c r="F1230" s="195"/>
      <c r="G1230" s="195"/>
      <c r="H1230" s="93"/>
      <c r="I1230" s="107"/>
    </row>
    <row r="1231" spans="1:9" x14ac:dyDescent="0.2">
      <c r="A1231" s="107"/>
      <c r="B1231" s="107"/>
      <c r="C1231" s="107"/>
      <c r="D1231" s="107"/>
      <c r="E1231" s="107"/>
      <c r="F1231" s="92"/>
      <c r="G1231" s="92"/>
      <c r="H1231" s="93"/>
      <c r="I1231" s="107"/>
    </row>
    <row r="1232" spans="1:9" x14ac:dyDescent="0.2">
      <c r="A1232" s="107"/>
      <c r="B1232" s="107"/>
      <c r="C1232" s="107"/>
      <c r="D1232" s="107"/>
      <c r="E1232" s="107"/>
      <c r="F1232" s="92"/>
      <c r="G1232" s="92"/>
      <c r="H1232" s="93"/>
      <c r="I1232" s="107"/>
    </row>
    <row r="1233" spans="1:9" x14ac:dyDescent="0.2">
      <c r="A1233" s="107"/>
      <c r="B1233" s="107"/>
      <c r="C1233" s="107"/>
      <c r="D1233" s="107"/>
      <c r="E1233" s="107"/>
      <c r="F1233" s="92"/>
      <c r="G1233" s="92"/>
      <c r="H1233" s="93"/>
      <c r="I1233" s="107"/>
    </row>
    <row r="1234" spans="1:9" x14ac:dyDescent="0.2">
      <c r="A1234" s="107"/>
      <c r="B1234" s="107"/>
      <c r="C1234" s="107"/>
      <c r="D1234" s="107"/>
      <c r="E1234" s="107"/>
      <c r="F1234" s="92"/>
      <c r="G1234" s="92"/>
      <c r="H1234" s="93"/>
      <c r="I1234" s="107"/>
    </row>
    <row r="1235" spans="1:9" x14ac:dyDescent="0.2">
      <c r="A1235" s="107"/>
      <c r="B1235" s="107"/>
      <c r="C1235" s="107"/>
      <c r="D1235" s="107"/>
      <c r="E1235" s="107"/>
      <c r="F1235" s="92"/>
      <c r="G1235" s="92"/>
      <c r="H1235" s="93"/>
      <c r="I1235" s="107"/>
    </row>
    <row r="1236" spans="1:9" x14ac:dyDescent="0.2">
      <c r="A1236" s="107"/>
      <c r="B1236" s="107"/>
      <c r="C1236" s="107"/>
      <c r="D1236" s="107"/>
      <c r="E1236" s="107"/>
      <c r="F1236" s="94"/>
      <c r="G1236" s="94"/>
      <c r="H1236" s="95"/>
      <c r="I1236" s="107"/>
    </row>
    <row r="1237" spans="1:9" x14ac:dyDescent="0.2">
      <c r="A1237" s="107"/>
      <c r="B1237" s="107"/>
      <c r="C1237" s="107"/>
      <c r="D1237" s="107"/>
      <c r="E1237" s="107"/>
      <c r="F1237" s="92"/>
      <c r="G1237" s="92"/>
      <c r="H1237" s="93"/>
      <c r="I1237" s="107"/>
    </row>
    <row r="1238" spans="1:9" x14ac:dyDescent="0.2">
      <c r="A1238" s="107"/>
      <c r="B1238" s="107"/>
      <c r="C1238" s="107"/>
      <c r="D1238" s="107"/>
      <c r="E1238" s="107"/>
      <c r="F1238" s="92"/>
      <c r="G1238" s="92"/>
      <c r="H1238" s="93"/>
      <c r="I1238" s="107"/>
    </row>
    <row r="1239" spans="1:9" x14ac:dyDescent="0.2">
      <c r="A1239" s="107"/>
      <c r="B1239" s="107"/>
      <c r="C1239" s="107"/>
      <c r="D1239" s="107"/>
      <c r="E1239" s="107"/>
      <c r="F1239" s="92"/>
      <c r="G1239" s="92"/>
      <c r="H1239" s="93"/>
      <c r="I1239" s="107"/>
    </row>
    <row r="1240" spans="1:9" x14ac:dyDescent="0.2">
      <c r="A1240" s="107"/>
      <c r="B1240" s="107"/>
      <c r="C1240" s="107"/>
      <c r="D1240" s="107"/>
      <c r="E1240" s="107"/>
      <c r="F1240" s="92"/>
      <c r="G1240" s="92"/>
      <c r="H1240" s="93"/>
      <c r="I1240" s="107"/>
    </row>
    <row r="1241" spans="1:9" x14ac:dyDescent="0.2">
      <c r="A1241" s="107"/>
      <c r="B1241" s="107"/>
      <c r="C1241" s="107"/>
      <c r="D1241" s="107"/>
      <c r="E1241" s="107"/>
      <c r="F1241" s="92"/>
      <c r="G1241" s="92"/>
      <c r="H1241" s="93"/>
      <c r="I1241" s="107"/>
    </row>
    <row r="1242" spans="1:9" x14ac:dyDescent="0.2">
      <c r="B1242"/>
      <c r="C1242"/>
      <c r="D1242"/>
      <c r="E1242"/>
      <c r="F1242" s="92"/>
      <c r="G1242" s="92"/>
      <c r="H1242" s="93"/>
    </row>
    <row r="1243" spans="1:9" x14ac:dyDescent="0.2">
      <c r="B1243"/>
      <c r="C1243"/>
      <c r="D1243"/>
      <c r="E1243"/>
      <c r="F1243" s="92"/>
      <c r="G1243" s="92"/>
      <c r="H1243" s="93"/>
    </row>
    <row r="1244" spans="1:9" x14ac:dyDescent="0.2">
      <c r="B1244"/>
      <c r="C1244"/>
      <c r="D1244"/>
      <c r="E1244"/>
      <c r="F1244" s="92"/>
      <c r="G1244" s="92"/>
      <c r="H1244" s="93"/>
    </row>
    <row r="1245" spans="1:9" x14ac:dyDescent="0.2">
      <c r="B1245"/>
      <c r="C1245"/>
      <c r="D1245"/>
      <c r="E1245"/>
      <c r="F1245" s="92"/>
      <c r="G1245" s="92"/>
      <c r="H1245" s="93"/>
    </row>
    <row r="1246" spans="1:9" x14ac:dyDescent="0.2">
      <c r="A1246" s="107"/>
      <c r="B1246" s="107"/>
      <c r="C1246" s="107"/>
      <c r="D1246" s="107"/>
      <c r="E1246" s="107"/>
      <c r="F1246" s="94"/>
      <c r="G1246" s="94"/>
      <c r="H1246" s="95"/>
      <c r="I1246" s="107"/>
    </row>
    <row r="1247" spans="1:9" x14ac:dyDescent="0.2">
      <c r="A1247" s="107"/>
      <c r="B1247" s="107"/>
      <c r="C1247" s="107"/>
      <c r="D1247" s="107"/>
      <c r="E1247" s="107"/>
      <c r="F1247" s="94"/>
      <c r="G1247" s="94"/>
      <c r="H1247" s="95"/>
      <c r="I1247" s="107"/>
    </row>
    <row r="1248" spans="1:9" x14ac:dyDescent="0.2">
      <c r="A1248" s="107"/>
      <c r="B1248" s="107"/>
      <c r="C1248" s="107"/>
      <c r="D1248" s="107"/>
      <c r="E1248" s="107"/>
      <c r="F1248" s="94"/>
      <c r="G1248" s="94"/>
      <c r="H1248" s="95"/>
      <c r="I1248" s="107"/>
    </row>
    <row r="1249" spans="1:9" x14ac:dyDescent="0.2">
      <c r="A1249" s="107"/>
      <c r="B1249" s="107"/>
      <c r="C1249" s="107"/>
      <c r="D1249" s="107"/>
      <c r="E1249" s="107"/>
      <c r="F1249" s="179"/>
      <c r="G1249" s="179"/>
      <c r="H1249" s="194"/>
      <c r="I1249" s="107"/>
    </row>
    <row r="1250" spans="1:9" x14ac:dyDescent="0.2">
      <c r="A1250" s="107"/>
      <c r="B1250" s="107"/>
      <c r="C1250" s="107"/>
      <c r="D1250" s="107"/>
      <c r="E1250" s="107"/>
      <c r="F1250" s="179"/>
      <c r="G1250" s="179"/>
      <c r="H1250" s="194"/>
      <c r="I1250" s="107"/>
    </row>
    <row r="1251" spans="1:9" x14ac:dyDescent="0.2">
      <c r="A1251" s="107"/>
      <c r="B1251" s="107"/>
      <c r="C1251" s="107"/>
      <c r="D1251" s="107"/>
      <c r="E1251" s="107"/>
      <c r="F1251" s="179"/>
      <c r="G1251" s="179"/>
      <c r="H1251" s="194"/>
      <c r="I1251" s="107"/>
    </row>
    <row r="1252" spans="1:9" x14ac:dyDescent="0.2">
      <c r="A1252" s="107"/>
      <c r="B1252" s="107"/>
      <c r="C1252" s="107"/>
      <c r="D1252" s="107"/>
      <c r="E1252" s="107"/>
      <c r="F1252" s="179"/>
      <c r="G1252" s="179"/>
      <c r="H1252" s="194"/>
      <c r="I1252" s="107"/>
    </row>
    <row r="1253" spans="1:9" x14ac:dyDescent="0.2">
      <c r="A1253" s="107"/>
      <c r="B1253" s="107"/>
      <c r="C1253" s="107"/>
      <c r="D1253" s="107"/>
      <c r="E1253" s="107"/>
      <c r="F1253" s="179"/>
      <c r="G1253" s="179"/>
      <c r="H1253" s="194"/>
      <c r="I1253" s="107"/>
    </row>
    <row r="1254" spans="1:9" x14ac:dyDescent="0.2">
      <c r="A1254" s="107"/>
      <c r="B1254" s="107"/>
      <c r="C1254" s="107"/>
      <c r="D1254" s="107"/>
      <c r="E1254" s="107"/>
      <c r="F1254" s="179"/>
      <c r="G1254" s="179"/>
      <c r="H1254" s="194"/>
      <c r="I1254" s="107"/>
    </row>
    <row r="1255" spans="1:9" x14ac:dyDescent="0.2">
      <c r="A1255" s="107"/>
      <c r="B1255" s="107"/>
      <c r="C1255" s="107"/>
      <c r="D1255" s="107"/>
      <c r="E1255" s="107"/>
      <c r="F1255" s="179"/>
      <c r="G1255" s="179"/>
      <c r="H1255" s="194"/>
      <c r="I1255" s="107"/>
    </row>
    <row r="1256" spans="1:9" x14ac:dyDescent="0.2">
      <c r="A1256" s="107"/>
      <c r="B1256" s="107"/>
      <c r="C1256" s="107"/>
      <c r="D1256" s="107"/>
      <c r="E1256" s="107"/>
      <c r="F1256" s="179"/>
      <c r="G1256" s="179"/>
      <c r="H1256" s="194"/>
      <c r="I1256" s="107"/>
    </row>
    <row r="1257" spans="1:9" x14ac:dyDescent="0.2">
      <c r="A1257" s="107"/>
      <c r="B1257" s="107"/>
      <c r="C1257" s="107"/>
      <c r="D1257" s="107"/>
      <c r="E1257" s="107"/>
      <c r="F1257" s="92"/>
      <c r="G1257" s="92"/>
      <c r="H1257" s="93"/>
      <c r="I1257" s="107"/>
    </row>
    <row r="1258" spans="1:9" x14ac:dyDescent="0.2">
      <c r="A1258" s="107"/>
      <c r="B1258" s="107"/>
      <c r="C1258" s="107"/>
      <c r="D1258" s="107"/>
      <c r="E1258" s="107"/>
      <c r="F1258" s="92"/>
      <c r="G1258" s="92"/>
      <c r="H1258" s="93"/>
      <c r="I1258" s="107"/>
    </row>
    <row r="1259" spans="1:9" x14ac:dyDescent="0.2">
      <c r="A1259" s="107"/>
      <c r="B1259" s="107"/>
      <c r="C1259" s="131"/>
      <c r="D1259" s="107"/>
      <c r="E1259" s="107"/>
      <c r="F1259" s="92"/>
      <c r="G1259" s="92"/>
      <c r="H1259" s="93"/>
      <c r="I1259" s="107"/>
    </row>
    <row r="1260" spans="1:9" x14ac:dyDescent="0.2">
      <c r="A1260" s="107"/>
      <c r="B1260" s="107"/>
      <c r="C1260" s="107"/>
      <c r="D1260" s="107"/>
      <c r="E1260" s="107"/>
      <c r="F1260" s="92"/>
      <c r="G1260" s="92"/>
      <c r="H1260" s="93"/>
      <c r="I1260" s="107"/>
    </row>
    <row r="1261" spans="1:9" x14ac:dyDescent="0.2">
      <c r="A1261" s="107"/>
      <c r="B1261" s="107"/>
      <c r="C1261" s="107"/>
      <c r="D1261" s="107"/>
      <c r="E1261" s="107"/>
      <c r="F1261" s="92"/>
      <c r="G1261" s="92"/>
      <c r="H1261" s="93"/>
      <c r="I1261" s="107"/>
    </row>
    <row r="1262" spans="1:9" x14ac:dyDescent="0.2">
      <c r="A1262" s="107"/>
      <c r="B1262" s="107"/>
      <c r="C1262" s="107"/>
      <c r="D1262" s="107"/>
      <c r="E1262" s="107"/>
      <c r="F1262" s="92"/>
      <c r="G1262" s="92"/>
      <c r="H1262" s="93"/>
      <c r="I1262" s="107"/>
    </row>
    <row r="1263" spans="1:9" x14ac:dyDescent="0.2">
      <c r="A1263" s="107"/>
      <c r="B1263" s="107"/>
      <c r="C1263" s="107"/>
      <c r="D1263" s="107"/>
      <c r="E1263" s="107"/>
      <c r="F1263" s="92"/>
      <c r="G1263" s="92"/>
      <c r="H1263" s="93"/>
      <c r="I1263" s="107"/>
    </row>
    <row r="1264" spans="1:9" x14ac:dyDescent="0.2">
      <c r="A1264" s="107"/>
      <c r="B1264" s="107"/>
      <c r="C1264" s="107"/>
      <c r="D1264" s="107"/>
      <c r="E1264" s="107"/>
      <c r="F1264" s="94"/>
      <c r="G1264" s="94"/>
      <c r="H1264" s="95"/>
      <c r="I1264" s="107"/>
    </row>
    <row r="1265" spans="1:9" x14ac:dyDescent="0.2">
      <c r="B1265"/>
      <c r="C1265"/>
      <c r="D1265"/>
      <c r="E1265"/>
      <c r="F1265" s="92"/>
      <c r="G1265" s="92"/>
      <c r="H1265" s="93"/>
    </row>
    <row r="1266" spans="1:9" x14ac:dyDescent="0.2">
      <c r="A1266" s="107"/>
      <c r="B1266" s="107"/>
      <c r="C1266" s="107"/>
      <c r="D1266" s="107"/>
      <c r="E1266" s="107"/>
      <c r="F1266" s="92"/>
      <c r="G1266" s="92"/>
      <c r="H1266" s="93"/>
      <c r="I1266" s="107"/>
    </row>
    <row r="1267" spans="1:9" x14ac:dyDescent="0.2">
      <c r="A1267" s="107"/>
      <c r="B1267" s="107"/>
      <c r="C1267" s="107"/>
      <c r="D1267" s="107"/>
      <c r="E1267" s="107"/>
      <c r="F1267" s="94"/>
      <c r="G1267" s="94"/>
      <c r="H1267" s="95"/>
      <c r="I1267" s="107"/>
    </row>
    <row r="1268" spans="1:9" x14ac:dyDescent="0.2">
      <c r="B1268"/>
      <c r="C1268"/>
      <c r="D1268"/>
      <c r="E1268"/>
      <c r="F1268" s="92"/>
      <c r="G1268" s="92"/>
      <c r="H1268" s="93"/>
    </row>
    <row r="1269" spans="1:9" x14ac:dyDescent="0.2">
      <c r="B1269"/>
      <c r="C1269"/>
      <c r="D1269"/>
      <c r="E1269"/>
      <c r="F1269" s="92"/>
      <c r="G1269" s="92"/>
      <c r="H1269" s="93"/>
      <c r="I1269" s="107"/>
    </row>
    <row r="1270" spans="1:9" x14ac:dyDescent="0.2">
      <c r="B1270"/>
      <c r="C1270"/>
      <c r="D1270"/>
      <c r="E1270"/>
      <c r="F1270" s="92"/>
      <c r="G1270" s="92"/>
      <c r="H1270" s="93"/>
    </row>
    <row r="1271" spans="1:9" x14ac:dyDescent="0.2">
      <c r="B1271"/>
      <c r="C1271"/>
      <c r="D1271"/>
      <c r="E1271"/>
      <c r="F1271" s="92"/>
      <c r="G1271" s="92"/>
      <c r="H1271" s="93"/>
    </row>
    <row r="1272" spans="1:9" x14ac:dyDescent="0.2">
      <c r="B1272"/>
      <c r="C1272"/>
      <c r="D1272"/>
      <c r="E1272"/>
      <c r="F1272" s="92"/>
      <c r="G1272" s="92"/>
      <c r="H1272" s="93"/>
    </row>
    <row r="1273" spans="1:9" x14ac:dyDescent="0.2">
      <c r="B1273"/>
      <c r="C1273"/>
      <c r="D1273"/>
      <c r="E1273"/>
      <c r="F1273" s="92"/>
      <c r="G1273" s="92"/>
      <c r="H1273" s="93"/>
    </row>
    <row r="1274" spans="1:9" x14ac:dyDescent="0.2">
      <c r="B1274"/>
      <c r="C1274"/>
      <c r="D1274"/>
      <c r="E1274"/>
      <c r="F1274" s="92"/>
      <c r="G1274" s="92"/>
      <c r="H1274" s="93"/>
    </row>
    <row r="1275" spans="1:9" x14ac:dyDescent="0.2">
      <c r="B1275"/>
      <c r="C1275"/>
      <c r="D1275"/>
      <c r="E1275"/>
      <c r="F1275" s="92"/>
      <c r="G1275" s="92"/>
      <c r="H1275" s="93"/>
    </row>
    <row r="1276" spans="1:9" x14ac:dyDescent="0.2">
      <c r="B1276"/>
      <c r="C1276"/>
      <c r="D1276"/>
      <c r="E1276"/>
      <c r="F1276" s="92"/>
      <c r="G1276" s="92"/>
      <c r="H1276" s="95"/>
    </row>
    <row r="1277" spans="1:9" x14ac:dyDescent="0.2">
      <c r="A1277" s="107"/>
      <c r="B1277" s="107"/>
      <c r="C1277" s="107"/>
      <c r="D1277" s="107"/>
      <c r="E1277" s="107"/>
      <c r="F1277" s="92"/>
      <c r="G1277" s="92"/>
      <c r="H1277" s="93"/>
      <c r="I1277" s="107"/>
    </row>
    <row r="1278" spans="1:9" x14ac:dyDescent="0.2">
      <c r="A1278" s="107"/>
      <c r="B1278" s="107"/>
      <c r="C1278" s="107"/>
      <c r="D1278" s="107"/>
      <c r="E1278" s="107"/>
      <c r="F1278" s="92"/>
      <c r="G1278" s="92"/>
      <c r="H1278" s="93"/>
      <c r="I1278" s="107"/>
    </row>
    <row r="1279" spans="1:9" x14ac:dyDescent="0.2">
      <c r="A1279" s="107"/>
      <c r="B1279" s="107"/>
      <c r="C1279" s="107"/>
      <c r="D1279" s="107"/>
      <c r="E1279" s="107"/>
      <c r="F1279" s="92"/>
      <c r="G1279" s="92"/>
      <c r="H1279" s="93"/>
      <c r="I1279" s="107"/>
    </row>
    <row r="1280" spans="1:9" x14ac:dyDescent="0.2">
      <c r="B1280"/>
      <c r="C1280"/>
      <c r="D1280"/>
      <c r="E1280"/>
      <c r="F1280" s="92"/>
      <c r="G1280" s="92"/>
      <c r="H1280" s="93"/>
    </row>
    <row r="1281" spans="1:9" x14ac:dyDescent="0.2">
      <c r="A1281" s="107"/>
      <c r="B1281" s="107"/>
      <c r="C1281" s="107"/>
      <c r="D1281" s="107"/>
      <c r="E1281" s="107"/>
      <c r="F1281" s="92"/>
      <c r="G1281" s="92"/>
      <c r="H1281" s="93"/>
      <c r="I1281" s="107"/>
    </row>
    <row r="1282" spans="1:9" x14ac:dyDescent="0.2">
      <c r="B1282"/>
      <c r="C1282"/>
      <c r="D1282"/>
      <c r="E1282"/>
      <c r="F1282" s="92"/>
      <c r="G1282" s="92"/>
      <c r="H1282" s="93"/>
    </row>
    <row r="1283" spans="1:9" x14ac:dyDescent="0.2">
      <c r="A1283" s="107"/>
      <c r="B1283" s="107"/>
      <c r="C1283" s="107"/>
      <c r="D1283" s="107"/>
      <c r="E1283" s="107"/>
      <c r="F1283" s="92"/>
      <c r="G1283" s="92"/>
      <c r="H1283" s="93"/>
      <c r="I1283" s="107"/>
    </row>
    <row r="1284" spans="1:9" x14ac:dyDescent="0.2">
      <c r="A1284" s="107"/>
      <c r="B1284" s="107"/>
      <c r="C1284" s="107"/>
      <c r="D1284" s="107"/>
      <c r="E1284" s="107"/>
      <c r="F1284" s="92"/>
      <c r="G1284" s="92"/>
      <c r="H1284" s="93"/>
      <c r="I1284" s="107"/>
    </row>
    <row r="1285" spans="1:9" x14ac:dyDescent="0.2">
      <c r="A1285" s="107"/>
      <c r="B1285" s="107"/>
      <c r="C1285" s="107"/>
      <c r="D1285" s="107"/>
      <c r="E1285" s="107"/>
      <c r="F1285" s="92"/>
      <c r="G1285" s="92"/>
      <c r="H1285" s="93"/>
      <c r="I1285" s="107"/>
    </row>
    <row r="1286" spans="1:9" x14ac:dyDescent="0.2">
      <c r="A1286" s="107"/>
      <c r="B1286" s="107"/>
      <c r="C1286" s="107"/>
      <c r="D1286" s="107"/>
      <c r="E1286" s="107"/>
      <c r="F1286" s="94"/>
      <c r="G1286" s="94"/>
      <c r="H1286" s="95"/>
      <c r="I1286" s="107"/>
    </row>
    <row r="1287" spans="1:9" x14ac:dyDescent="0.2">
      <c r="B1287"/>
      <c r="C1287"/>
      <c r="D1287"/>
      <c r="E1287"/>
      <c r="F1287" s="92"/>
      <c r="G1287" s="92"/>
      <c r="H1287" s="93"/>
    </row>
    <row r="1288" spans="1:9" x14ac:dyDescent="0.2">
      <c r="A1288" s="107"/>
      <c r="B1288" s="107"/>
      <c r="C1288" s="107"/>
      <c r="D1288" s="107"/>
      <c r="E1288" s="107"/>
      <c r="F1288" s="92"/>
      <c r="G1288" s="92"/>
      <c r="H1288" s="95"/>
      <c r="I1288" s="107"/>
    </row>
    <row r="1289" spans="1:9" x14ac:dyDescent="0.2">
      <c r="A1289" s="107"/>
      <c r="B1289" s="107"/>
      <c r="C1289" s="107"/>
      <c r="D1289" s="107"/>
      <c r="E1289" s="107"/>
      <c r="F1289" s="92"/>
      <c r="G1289" s="92"/>
      <c r="H1289" s="93"/>
      <c r="I1289" s="107"/>
    </row>
    <row r="1290" spans="1:9" x14ac:dyDescent="0.2">
      <c r="A1290" s="107"/>
      <c r="B1290" s="107"/>
      <c r="C1290" s="107"/>
      <c r="D1290" s="107"/>
      <c r="E1290" s="107"/>
      <c r="F1290" s="92"/>
      <c r="G1290" s="92"/>
      <c r="H1290" s="95"/>
      <c r="I1290" s="107"/>
    </row>
    <row r="1291" spans="1:9" x14ac:dyDescent="0.2">
      <c r="A1291" s="107"/>
      <c r="B1291" s="107"/>
      <c r="C1291" s="107"/>
      <c r="D1291" s="107"/>
      <c r="E1291" s="107"/>
      <c r="F1291" s="92"/>
      <c r="G1291" s="92"/>
      <c r="H1291" s="93"/>
      <c r="I1291" s="107"/>
    </row>
    <row r="1292" spans="1:9" x14ac:dyDescent="0.2">
      <c r="A1292" s="107"/>
      <c r="B1292" s="107"/>
      <c r="C1292" s="107"/>
      <c r="D1292" s="107"/>
      <c r="E1292" s="107"/>
      <c r="F1292" s="92"/>
      <c r="G1292" s="92"/>
      <c r="H1292" s="93"/>
      <c r="I1292" s="107"/>
    </row>
    <row r="1293" spans="1:9" x14ac:dyDescent="0.2">
      <c r="B1293"/>
      <c r="C1293"/>
      <c r="D1293"/>
      <c r="E1293"/>
      <c r="F1293" s="92"/>
      <c r="G1293" s="92"/>
      <c r="H1293" s="93"/>
    </row>
    <row r="1294" spans="1:9" x14ac:dyDescent="0.2">
      <c r="A1294" s="107"/>
      <c r="B1294" s="107"/>
      <c r="C1294" s="131"/>
      <c r="D1294" s="107"/>
      <c r="E1294" s="107"/>
      <c r="F1294" s="92"/>
      <c r="G1294" s="92"/>
      <c r="H1294" s="93"/>
      <c r="I1294" s="107"/>
    </row>
    <row r="1295" spans="1:9" x14ac:dyDescent="0.2">
      <c r="B1295"/>
      <c r="C1295"/>
      <c r="D1295"/>
      <c r="E1295"/>
      <c r="F1295" s="92"/>
      <c r="G1295" s="92"/>
      <c r="H1295" s="93"/>
    </row>
    <row r="1296" spans="1:9" x14ac:dyDescent="0.2">
      <c r="B1296"/>
      <c r="C1296"/>
      <c r="D1296"/>
      <c r="E1296"/>
      <c r="F1296" s="92"/>
      <c r="G1296" s="92"/>
      <c r="H1296" s="93"/>
    </row>
    <row r="1297" spans="1:9" x14ac:dyDescent="0.2">
      <c r="A1297" s="107"/>
      <c r="B1297" s="107"/>
      <c r="C1297" s="107"/>
      <c r="D1297" s="107"/>
      <c r="E1297" s="107"/>
      <c r="F1297" s="92"/>
      <c r="G1297" s="92"/>
      <c r="H1297" s="93"/>
      <c r="I1297" s="107"/>
    </row>
    <row r="1298" spans="1:9" x14ac:dyDescent="0.2">
      <c r="A1298" s="107"/>
      <c r="B1298" s="107"/>
      <c r="C1298" s="107"/>
      <c r="D1298" s="107"/>
      <c r="E1298" s="107"/>
      <c r="F1298" s="92"/>
      <c r="G1298" s="92"/>
      <c r="H1298" s="93"/>
      <c r="I1298" s="107"/>
    </row>
    <row r="1299" spans="1:9" x14ac:dyDescent="0.2">
      <c r="A1299" s="107"/>
      <c r="B1299" s="107"/>
      <c r="C1299" s="107"/>
      <c r="D1299" s="107"/>
      <c r="E1299" s="107"/>
      <c r="F1299" s="92"/>
      <c r="G1299" s="92"/>
      <c r="H1299" s="93"/>
      <c r="I1299" s="107"/>
    </row>
    <row r="1300" spans="1:9" x14ac:dyDescent="0.2">
      <c r="B1300"/>
      <c r="C1300"/>
      <c r="D1300"/>
      <c r="E1300"/>
      <c r="F1300" s="92"/>
      <c r="G1300" s="92"/>
      <c r="H1300" s="93"/>
    </row>
    <row r="1301" spans="1:9" x14ac:dyDescent="0.2">
      <c r="A1301" s="107"/>
      <c r="B1301" s="107"/>
      <c r="C1301" s="107"/>
      <c r="D1301" s="107"/>
      <c r="E1301" s="107"/>
      <c r="F1301" s="94"/>
      <c r="G1301" s="94"/>
      <c r="H1301" s="95"/>
      <c r="I1301" s="107"/>
    </row>
    <row r="1302" spans="1:9" x14ac:dyDescent="0.2">
      <c r="B1302"/>
      <c r="C1302"/>
      <c r="D1302"/>
      <c r="E1302"/>
      <c r="F1302" s="92"/>
      <c r="G1302" s="92"/>
      <c r="H1302" s="93"/>
    </row>
    <row r="1303" spans="1:9" x14ac:dyDescent="0.2">
      <c r="B1303"/>
      <c r="C1303"/>
      <c r="D1303"/>
      <c r="E1303"/>
      <c r="F1303" s="92"/>
      <c r="G1303" s="92"/>
      <c r="H1303" s="93"/>
    </row>
    <row r="1304" spans="1:9" x14ac:dyDescent="0.2">
      <c r="B1304"/>
      <c r="C1304"/>
      <c r="D1304"/>
      <c r="E1304"/>
      <c r="F1304" s="92"/>
      <c r="G1304" s="92"/>
      <c r="H1304" s="93"/>
    </row>
    <row r="1305" spans="1:9" x14ac:dyDescent="0.2">
      <c r="B1305"/>
      <c r="C1305"/>
      <c r="D1305"/>
      <c r="E1305"/>
      <c r="F1305" s="92"/>
      <c r="G1305" s="92"/>
      <c r="H1305" s="93"/>
    </row>
    <row r="1306" spans="1:9" x14ac:dyDescent="0.2">
      <c r="A1306" s="107"/>
      <c r="B1306" s="107"/>
      <c r="C1306" s="107"/>
      <c r="D1306" s="107"/>
      <c r="E1306" s="107"/>
      <c r="F1306" s="92"/>
      <c r="G1306" s="92"/>
      <c r="H1306" s="93"/>
      <c r="I1306" s="107"/>
    </row>
    <row r="1307" spans="1:9" x14ac:dyDescent="0.2">
      <c r="B1307"/>
      <c r="C1307"/>
      <c r="D1307"/>
      <c r="E1307"/>
      <c r="F1307" s="92"/>
      <c r="G1307" s="92"/>
      <c r="H1307" s="93"/>
    </row>
    <row r="1308" spans="1:9" x14ac:dyDescent="0.2">
      <c r="A1308" s="107"/>
      <c r="B1308" s="107"/>
      <c r="C1308" s="107"/>
      <c r="D1308" s="107"/>
      <c r="E1308" s="107"/>
      <c r="F1308" s="92"/>
      <c r="G1308" s="92"/>
      <c r="H1308" s="93"/>
      <c r="I1308" s="107"/>
    </row>
    <row r="1309" spans="1:9" x14ac:dyDescent="0.2">
      <c r="A1309" s="107"/>
      <c r="B1309" s="107"/>
      <c r="C1309" s="107"/>
      <c r="D1309" s="107"/>
      <c r="E1309" s="107"/>
      <c r="F1309" s="92"/>
      <c r="G1309" s="92"/>
      <c r="H1309" s="95"/>
      <c r="I1309" s="107"/>
    </row>
    <row r="1310" spans="1:9" x14ac:dyDescent="0.2">
      <c r="B1310"/>
      <c r="C1310"/>
      <c r="D1310"/>
      <c r="E1310"/>
      <c r="F1310" s="92"/>
      <c r="G1310" s="92"/>
      <c r="H1310" s="93"/>
    </row>
    <row r="1311" spans="1:9" x14ac:dyDescent="0.2">
      <c r="B1311"/>
      <c r="C1311"/>
      <c r="D1311"/>
      <c r="E1311"/>
      <c r="F1311" s="92"/>
      <c r="G1311" s="92"/>
      <c r="H1311" s="93"/>
    </row>
    <row r="1312" spans="1:9" x14ac:dyDescent="0.2">
      <c r="A1312" s="107"/>
      <c r="B1312" s="107"/>
      <c r="C1312" s="107"/>
      <c r="D1312" s="107"/>
      <c r="E1312" s="107"/>
      <c r="F1312" s="92"/>
      <c r="G1312" s="92"/>
      <c r="H1312" s="93"/>
      <c r="I1312" s="107"/>
    </row>
    <row r="1313" spans="1:9" x14ac:dyDescent="0.2">
      <c r="A1313" s="107"/>
      <c r="B1313" s="107"/>
      <c r="C1313" s="107"/>
      <c r="D1313" s="107"/>
      <c r="E1313" s="107"/>
      <c r="F1313" s="92"/>
      <c r="G1313" s="92"/>
      <c r="H1313" s="93"/>
      <c r="I1313" s="107"/>
    </row>
    <row r="1314" spans="1:9" x14ac:dyDescent="0.2">
      <c r="B1314"/>
      <c r="C1314"/>
      <c r="D1314"/>
      <c r="E1314"/>
      <c r="F1314" s="92"/>
      <c r="G1314" s="92"/>
      <c r="H1314" s="93"/>
    </row>
    <row r="1315" spans="1:9" x14ac:dyDescent="0.2">
      <c r="A1315" s="107"/>
      <c r="B1315" s="107"/>
      <c r="C1315" s="107"/>
      <c r="D1315" s="107"/>
      <c r="E1315" s="107"/>
      <c r="F1315" s="94"/>
      <c r="G1315" s="94"/>
      <c r="H1315" s="93"/>
      <c r="I1315" s="107"/>
    </row>
    <row r="1316" spans="1:9" x14ac:dyDescent="0.2">
      <c r="B1316"/>
      <c r="C1316"/>
      <c r="D1316"/>
      <c r="E1316"/>
      <c r="F1316" s="92"/>
      <c r="G1316" s="92"/>
      <c r="H1316" s="95"/>
    </row>
    <row r="1317" spans="1:9" x14ac:dyDescent="0.2">
      <c r="A1317" s="107"/>
      <c r="B1317" s="107"/>
      <c r="C1317" s="107"/>
      <c r="D1317" s="107"/>
      <c r="E1317" s="107"/>
      <c r="F1317" s="92"/>
      <c r="G1317" s="92"/>
      <c r="H1317" s="95"/>
      <c r="I1317" s="107"/>
    </row>
    <row r="1318" spans="1:9" x14ac:dyDescent="0.2">
      <c r="B1318"/>
      <c r="C1318"/>
      <c r="D1318"/>
      <c r="E1318"/>
      <c r="F1318" s="92"/>
      <c r="G1318" s="92"/>
      <c r="H1318" s="95"/>
    </row>
    <row r="1319" spans="1:9" x14ac:dyDescent="0.2">
      <c r="B1319"/>
      <c r="C1319"/>
      <c r="D1319"/>
      <c r="E1319"/>
      <c r="F1319" s="92"/>
      <c r="G1319" s="92"/>
      <c r="H1319" s="95"/>
    </row>
    <row r="1320" spans="1:9" x14ac:dyDescent="0.2">
      <c r="A1320" s="107"/>
      <c r="B1320" s="107"/>
      <c r="C1320" s="107"/>
      <c r="D1320" s="107"/>
      <c r="E1320" s="107"/>
      <c r="F1320" s="92"/>
      <c r="G1320" s="92"/>
      <c r="H1320" s="95"/>
      <c r="I1320" s="107"/>
    </row>
    <row r="1321" spans="1:9" x14ac:dyDescent="0.2">
      <c r="B1321"/>
      <c r="C1321"/>
      <c r="D1321"/>
      <c r="E1321"/>
      <c r="F1321" s="92"/>
      <c r="G1321" s="92"/>
      <c r="H1321" s="95"/>
    </row>
    <row r="1322" spans="1:9" x14ac:dyDescent="0.2">
      <c r="A1322" s="107"/>
      <c r="B1322" s="107"/>
      <c r="C1322" s="107"/>
      <c r="D1322" s="107"/>
      <c r="E1322" s="107"/>
      <c r="F1322" s="92"/>
      <c r="G1322" s="92"/>
      <c r="H1322" s="95"/>
      <c r="I1322" s="107"/>
    </row>
    <row r="1323" spans="1:9" x14ac:dyDescent="0.2">
      <c r="B1323"/>
      <c r="C1323"/>
      <c r="D1323"/>
      <c r="E1323"/>
      <c r="F1323" s="92"/>
      <c r="G1323" s="92"/>
      <c r="H1323" s="95"/>
    </row>
    <row r="1324" spans="1:9" x14ac:dyDescent="0.2">
      <c r="B1324"/>
      <c r="C1324"/>
      <c r="D1324"/>
      <c r="E1324"/>
      <c r="F1324" s="92"/>
      <c r="G1324" s="92"/>
      <c r="H1324" s="95"/>
    </row>
    <row r="1325" spans="1:9" x14ac:dyDescent="0.2">
      <c r="B1325"/>
      <c r="C1325"/>
      <c r="D1325"/>
      <c r="E1325"/>
      <c r="F1325" s="92"/>
      <c r="G1325" s="92"/>
      <c r="H1325" s="95"/>
    </row>
    <row r="1326" spans="1:9" x14ac:dyDescent="0.2">
      <c r="B1326"/>
      <c r="C1326"/>
      <c r="D1326"/>
      <c r="E1326"/>
      <c r="F1326" s="92"/>
      <c r="G1326" s="92"/>
      <c r="H1326" s="95"/>
    </row>
    <row r="1327" spans="1:9" x14ac:dyDescent="0.2">
      <c r="B1327"/>
      <c r="C1327"/>
      <c r="D1327"/>
      <c r="E1327"/>
      <c r="F1327" s="92"/>
      <c r="G1327" s="92"/>
      <c r="H1327" s="93"/>
    </row>
    <row r="1328" spans="1:9" x14ac:dyDescent="0.2">
      <c r="A1328" s="107"/>
      <c r="B1328" s="107"/>
      <c r="C1328" s="107"/>
      <c r="D1328" s="107"/>
      <c r="E1328" s="107"/>
      <c r="F1328" s="195"/>
      <c r="G1328" s="195"/>
      <c r="H1328" s="93"/>
      <c r="I1328" s="107"/>
    </row>
    <row r="1329" spans="1:9" x14ac:dyDescent="0.2">
      <c r="A1329" s="107"/>
      <c r="B1329" s="107"/>
      <c r="C1329" s="107"/>
      <c r="D1329" s="107"/>
      <c r="E1329" s="107"/>
      <c r="F1329" s="92"/>
      <c r="G1329" s="92"/>
      <c r="H1329" s="93"/>
      <c r="I1329" s="107"/>
    </row>
    <row r="1330" spans="1:9" x14ac:dyDescent="0.2">
      <c r="B1330"/>
      <c r="C1330"/>
      <c r="D1330"/>
      <c r="E1330"/>
      <c r="F1330" s="92"/>
      <c r="G1330" s="92"/>
      <c r="H1330" s="93"/>
    </row>
    <row r="1331" spans="1:9" x14ac:dyDescent="0.2">
      <c r="A1331" s="107"/>
      <c r="B1331" s="107"/>
      <c r="C1331" s="107"/>
      <c r="D1331" s="107"/>
      <c r="E1331" s="107"/>
      <c r="F1331" s="94"/>
      <c r="G1331" s="94"/>
      <c r="H1331" s="95"/>
      <c r="I1331" s="107"/>
    </row>
    <row r="1332" spans="1:9" x14ac:dyDescent="0.2">
      <c r="A1332" s="107"/>
      <c r="B1332" s="107"/>
      <c r="C1332" s="107"/>
      <c r="D1332" s="107"/>
      <c r="E1332" s="107"/>
      <c r="F1332" s="92"/>
      <c r="G1332" s="92"/>
      <c r="H1332" s="93"/>
      <c r="I1332" s="107"/>
    </row>
    <row r="1333" spans="1:9" x14ac:dyDescent="0.2">
      <c r="A1333" s="107"/>
      <c r="B1333" s="107"/>
      <c r="C1333" s="107"/>
      <c r="D1333" s="107"/>
      <c r="E1333" s="107"/>
      <c r="F1333" s="92"/>
      <c r="G1333" s="92"/>
      <c r="H1333" s="93"/>
      <c r="I1333" s="107"/>
    </row>
    <row r="1334" spans="1:9" x14ac:dyDescent="0.2">
      <c r="A1334" s="107"/>
      <c r="B1334" s="107"/>
      <c r="C1334" s="107"/>
      <c r="D1334" s="107"/>
      <c r="E1334" s="107"/>
      <c r="F1334" s="94"/>
      <c r="G1334" s="94"/>
      <c r="H1334" s="95"/>
      <c r="I1334" s="107"/>
    </row>
    <row r="1335" spans="1:9" x14ac:dyDescent="0.2">
      <c r="A1335" s="107"/>
      <c r="B1335" s="107"/>
      <c r="C1335" s="107"/>
      <c r="D1335" s="107"/>
      <c r="E1335" s="107"/>
      <c r="F1335" s="94"/>
      <c r="G1335" s="94"/>
      <c r="H1335" s="95"/>
      <c r="I1335" s="107"/>
    </row>
    <row r="1336" spans="1:9" x14ac:dyDescent="0.2">
      <c r="A1336" s="107"/>
      <c r="B1336" s="107"/>
      <c r="C1336" s="107"/>
      <c r="D1336" s="107"/>
      <c r="E1336" s="107"/>
      <c r="F1336" s="92"/>
      <c r="G1336" s="92"/>
      <c r="H1336" s="93"/>
      <c r="I1336" s="107"/>
    </row>
    <row r="1337" spans="1:9" x14ac:dyDescent="0.2">
      <c r="A1337" s="107"/>
      <c r="B1337" s="107"/>
      <c r="C1337" s="107"/>
      <c r="D1337" s="107"/>
      <c r="E1337" s="107"/>
      <c r="F1337" s="92"/>
      <c r="G1337" s="92"/>
      <c r="H1337" s="93"/>
      <c r="I1337" s="107"/>
    </row>
    <row r="1338" spans="1:9" x14ac:dyDescent="0.2">
      <c r="A1338" s="107"/>
      <c r="B1338" s="107"/>
      <c r="C1338" s="107"/>
      <c r="D1338" s="107"/>
      <c r="E1338" s="107"/>
      <c r="F1338" s="92"/>
      <c r="G1338" s="92"/>
      <c r="H1338" s="93"/>
      <c r="I1338" s="107"/>
    </row>
    <row r="1339" spans="1:9" x14ac:dyDescent="0.2">
      <c r="A1339" s="107"/>
      <c r="B1339" s="107"/>
      <c r="C1339" s="107"/>
      <c r="D1339" s="107"/>
      <c r="E1339" s="107"/>
      <c r="F1339" s="92"/>
      <c r="G1339" s="92"/>
      <c r="H1339" s="93"/>
      <c r="I1339" s="107"/>
    </row>
    <row r="1340" spans="1:9" x14ac:dyDescent="0.2">
      <c r="A1340" s="107"/>
      <c r="B1340" s="107"/>
      <c r="C1340" s="107"/>
      <c r="D1340" s="107"/>
      <c r="E1340" s="107"/>
      <c r="F1340" s="92"/>
      <c r="G1340" s="92"/>
      <c r="H1340" s="93"/>
      <c r="I1340" s="107"/>
    </row>
    <row r="1341" spans="1:9" x14ac:dyDescent="0.2">
      <c r="A1341" s="107"/>
      <c r="B1341" s="107"/>
      <c r="C1341" s="107"/>
      <c r="D1341" s="107"/>
      <c r="E1341" s="107"/>
      <c r="F1341" s="92"/>
      <c r="G1341" s="92"/>
      <c r="H1341" s="93"/>
      <c r="I1341" s="107"/>
    </row>
    <row r="1342" spans="1:9" x14ac:dyDescent="0.2">
      <c r="A1342" s="107"/>
      <c r="B1342" s="107"/>
      <c r="C1342" s="107"/>
      <c r="D1342" s="107"/>
      <c r="E1342" s="107"/>
      <c r="F1342" s="92"/>
      <c r="G1342" s="92"/>
      <c r="H1342" s="93"/>
      <c r="I1342" s="107"/>
    </row>
    <row r="1343" spans="1:9" x14ac:dyDescent="0.2">
      <c r="A1343" s="107"/>
      <c r="B1343" s="107"/>
      <c r="C1343" s="107"/>
      <c r="D1343" s="107"/>
      <c r="E1343" s="107"/>
      <c r="F1343" s="92"/>
      <c r="G1343" s="92"/>
      <c r="H1343" s="93"/>
      <c r="I1343" s="107"/>
    </row>
    <row r="1344" spans="1:9" x14ac:dyDescent="0.2">
      <c r="A1344" s="107"/>
      <c r="B1344" s="107"/>
      <c r="C1344" s="107"/>
      <c r="D1344" s="107"/>
      <c r="E1344" s="107"/>
      <c r="F1344" s="92"/>
      <c r="G1344" s="92"/>
      <c r="H1344" s="93"/>
      <c r="I1344" s="107"/>
    </row>
    <row r="1345" spans="1:9" x14ac:dyDescent="0.2">
      <c r="B1345"/>
      <c r="C1345"/>
      <c r="D1345"/>
      <c r="E1345"/>
      <c r="F1345" s="92"/>
      <c r="G1345" s="92"/>
      <c r="H1345" s="93"/>
    </row>
    <row r="1346" spans="1:9" x14ac:dyDescent="0.2">
      <c r="A1346" s="107"/>
      <c r="B1346" s="107"/>
      <c r="C1346" s="107"/>
      <c r="D1346" s="107"/>
      <c r="E1346" s="107"/>
      <c r="F1346" s="94"/>
      <c r="G1346" s="94"/>
      <c r="H1346" s="95"/>
      <c r="I1346" s="107"/>
    </row>
    <row r="1347" spans="1:9" x14ac:dyDescent="0.2">
      <c r="A1347" s="107"/>
      <c r="B1347" s="107"/>
      <c r="C1347" s="107"/>
      <c r="D1347" s="107"/>
      <c r="E1347" s="107"/>
      <c r="F1347" s="92"/>
      <c r="G1347" s="92"/>
      <c r="H1347" s="93"/>
      <c r="I1347" s="107"/>
    </row>
    <row r="1348" spans="1:9" x14ac:dyDescent="0.2">
      <c r="A1348" s="107"/>
      <c r="B1348" s="107"/>
      <c r="C1348" s="107"/>
      <c r="D1348" s="107"/>
      <c r="E1348" s="107"/>
      <c r="F1348" s="94"/>
      <c r="G1348" s="94"/>
      <c r="H1348" s="95"/>
      <c r="I1348" s="107"/>
    </row>
    <row r="1349" spans="1:9" x14ac:dyDescent="0.2">
      <c r="A1349" s="107"/>
      <c r="B1349" s="107"/>
      <c r="C1349" s="107"/>
      <c r="D1349" s="107"/>
      <c r="E1349" s="107"/>
      <c r="F1349" s="92"/>
      <c r="G1349" s="92"/>
      <c r="H1349" s="93"/>
      <c r="I1349" s="107"/>
    </row>
    <row r="1350" spans="1:9" x14ac:dyDescent="0.2">
      <c r="A1350" s="107"/>
      <c r="B1350" s="107"/>
      <c r="C1350" s="107"/>
      <c r="D1350" s="107"/>
      <c r="E1350" s="107"/>
      <c r="F1350" s="94"/>
      <c r="G1350" s="94"/>
      <c r="H1350" s="95"/>
      <c r="I1350" s="107"/>
    </row>
    <row r="1351" spans="1:9" x14ac:dyDescent="0.2">
      <c r="A1351" s="107"/>
      <c r="B1351" s="107"/>
      <c r="C1351" s="107"/>
      <c r="D1351" s="107"/>
      <c r="E1351" s="107"/>
      <c r="F1351" s="94"/>
      <c r="G1351" s="94"/>
      <c r="H1351" s="95"/>
      <c r="I1351" s="107"/>
    </row>
    <row r="1352" spans="1:9" x14ac:dyDescent="0.2">
      <c r="A1352" s="107"/>
      <c r="B1352" s="107"/>
      <c r="C1352" s="107"/>
      <c r="D1352" s="107"/>
      <c r="E1352" s="107"/>
      <c r="F1352" s="92"/>
      <c r="G1352" s="92"/>
      <c r="H1352" s="93"/>
      <c r="I1352" s="107"/>
    </row>
    <row r="1353" spans="1:9" x14ac:dyDescent="0.2">
      <c r="A1353" s="107"/>
      <c r="B1353" s="107"/>
      <c r="C1353" s="107"/>
      <c r="D1353" s="107"/>
      <c r="E1353" s="107"/>
      <c r="F1353" s="94"/>
      <c r="G1353" s="94"/>
      <c r="H1353" s="95"/>
      <c r="I1353" s="107"/>
    </row>
    <row r="1354" spans="1:9" x14ac:dyDescent="0.2">
      <c r="A1354" s="107"/>
      <c r="B1354" s="107"/>
      <c r="C1354" s="107"/>
      <c r="D1354" s="107"/>
      <c r="E1354" s="107"/>
      <c r="F1354" s="94"/>
      <c r="G1354" s="94"/>
      <c r="H1354" s="95"/>
      <c r="I1354" s="107"/>
    </row>
    <row r="1355" spans="1:9" x14ac:dyDescent="0.2">
      <c r="A1355" s="107"/>
      <c r="B1355" s="107"/>
      <c r="C1355" s="107"/>
      <c r="D1355" s="107"/>
      <c r="E1355" s="107"/>
      <c r="F1355" s="92"/>
      <c r="G1355" s="92"/>
      <c r="H1355" s="93"/>
      <c r="I1355" s="107"/>
    </row>
    <row r="1356" spans="1:9" x14ac:dyDescent="0.2">
      <c r="A1356" s="107"/>
      <c r="B1356" s="107"/>
      <c r="C1356" s="107"/>
      <c r="D1356" s="107"/>
      <c r="E1356" s="107"/>
      <c r="F1356" s="92"/>
      <c r="G1356" s="92"/>
      <c r="H1356" s="93"/>
      <c r="I1356" s="107"/>
    </row>
    <row r="1357" spans="1:9" x14ac:dyDescent="0.2">
      <c r="B1357"/>
      <c r="C1357"/>
      <c r="D1357"/>
      <c r="E1357"/>
      <c r="F1357" s="92"/>
      <c r="G1357" s="92"/>
      <c r="H1357" s="93"/>
    </row>
    <row r="1358" spans="1:9" x14ac:dyDescent="0.2">
      <c r="A1358" s="107"/>
      <c r="B1358" s="107"/>
      <c r="C1358" s="107"/>
      <c r="D1358" s="107"/>
      <c r="E1358" s="107"/>
      <c r="F1358" s="92"/>
      <c r="G1358" s="92"/>
      <c r="H1358" s="93"/>
      <c r="I1358" s="107"/>
    </row>
    <row r="1359" spans="1:9" x14ac:dyDescent="0.2">
      <c r="A1359" s="107"/>
      <c r="B1359" s="107"/>
      <c r="C1359" s="107"/>
      <c r="D1359" s="107"/>
      <c r="E1359" s="107"/>
      <c r="F1359" s="92"/>
      <c r="G1359" s="92"/>
      <c r="H1359" s="93"/>
      <c r="I1359" s="107"/>
    </row>
    <row r="1360" spans="1:9" x14ac:dyDescent="0.2">
      <c r="A1360" s="107"/>
      <c r="B1360" s="107"/>
      <c r="C1360" s="107"/>
      <c r="D1360" s="107"/>
      <c r="E1360" s="107"/>
      <c r="F1360" s="94"/>
      <c r="G1360" s="94"/>
      <c r="H1360" s="95"/>
      <c r="I1360" s="107"/>
    </row>
    <row r="1361" spans="1:9" x14ac:dyDescent="0.2">
      <c r="A1361" s="107"/>
      <c r="B1361" s="107"/>
      <c r="C1361" s="107"/>
      <c r="D1361" s="107"/>
      <c r="E1361" s="107"/>
      <c r="F1361" s="94"/>
      <c r="G1361" s="94"/>
      <c r="H1361" s="95"/>
      <c r="I1361" s="107"/>
    </row>
    <row r="1362" spans="1:9" x14ac:dyDescent="0.2">
      <c r="A1362" s="107"/>
      <c r="B1362" s="107"/>
      <c r="C1362" s="107"/>
      <c r="D1362" s="107"/>
      <c r="E1362" s="107"/>
      <c r="F1362" s="94"/>
      <c r="G1362" s="94"/>
      <c r="H1362" s="95"/>
      <c r="I1362" s="107"/>
    </row>
    <row r="1363" spans="1:9" x14ac:dyDescent="0.2">
      <c r="A1363" s="107"/>
      <c r="B1363" s="107"/>
      <c r="C1363" s="107"/>
      <c r="D1363" s="107"/>
      <c r="E1363" s="107"/>
      <c r="F1363" s="92"/>
      <c r="G1363" s="92"/>
      <c r="H1363" s="93"/>
      <c r="I1363" s="107"/>
    </row>
    <row r="1364" spans="1:9" x14ac:dyDescent="0.2">
      <c r="A1364" s="107"/>
      <c r="B1364" s="107"/>
      <c r="C1364" s="107"/>
      <c r="D1364" s="107"/>
      <c r="E1364" s="107"/>
      <c r="F1364" s="92"/>
      <c r="G1364" s="92"/>
      <c r="H1364" s="93"/>
      <c r="I1364" s="107"/>
    </row>
    <row r="1365" spans="1:9" x14ac:dyDescent="0.2">
      <c r="B1365"/>
      <c r="C1365"/>
      <c r="D1365"/>
      <c r="E1365"/>
      <c r="F1365" s="214"/>
      <c r="G1365" s="214"/>
      <c r="H1365"/>
    </row>
    <row r="1366" spans="1:9" x14ac:dyDescent="0.2">
      <c r="B1366"/>
      <c r="C1366"/>
      <c r="D1366"/>
      <c r="E1366"/>
      <c r="F1366" s="214"/>
      <c r="G1366" s="214"/>
      <c r="H1366"/>
    </row>
    <row r="1367" spans="1:9" x14ac:dyDescent="0.2">
      <c r="A1367" s="107"/>
      <c r="B1367" s="107"/>
      <c r="C1367" s="107"/>
      <c r="D1367" s="107"/>
      <c r="E1367" s="107"/>
      <c r="F1367" s="92"/>
      <c r="G1367" s="92"/>
      <c r="H1367" s="93"/>
      <c r="I1367" s="107"/>
    </row>
    <row r="1368" spans="1:9" x14ac:dyDescent="0.2">
      <c r="A1368" s="107"/>
      <c r="B1368" s="107"/>
      <c r="C1368" s="107"/>
      <c r="D1368" s="107"/>
      <c r="E1368" s="107"/>
      <c r="F1368" s="92"/>
      <c r="G1368" s="92"/>
      <c r="H1368" s="93"/>
      <c r="I1368" s="107"/>
    </row>
    <row r="1369" spans="1:9" x14ac:dyDescent="0.2">
      <c r="A1369" s="107"/>
      <c r="B1369" s="107"/>
      <c r="C1369" s="107"/>
      <c r="D1369" s="107"/>
      <c r="E1369" s="107"/>
      <c r="F1369" s="92"/>
      <c r="G1369" s="92"/>
      <c r="H1369" s="93"/>
      <c r="I1369" s="107"/>
    </row>
    <row r="1370" spans="1:9" x14ac:dyDescent="0.2">
      <c r="A1370" s="107"/>
      <c r="B1370" s="107"/>
      <c r="C1370" s="107"/>
      <c r="D1370" s="107"/>
      <c r="E1370" s="107"/>
      <c r="F1370" s="92"/>
      <c r="G1370" s="92"/>
      <c r="H1370" s="93"/>
      <c r="I1370" s="107"/>
    </row>
    <row r="1371" spans="1:9" x14ac:dyDescent="0.2">
      <c r="A1371" s="107"/>
      <c r="B1371" s="107"/>
      <c r="C1371" s="107"/>
      <c r="D1371" s="107"/>
      <c r="E1371" s="107"/>
      <c r="F1371" s="92"/>
      <c r="G1371" s="92"/>
      <c r="H1371" s="93"/>
      <c r="I1371" s="107"/>
    </row>
    <row r="1372" spans="1:9" x14ac:dyDescent="0.2">
      <c r="A1372" s="107"/>
      <c r="B1372" s="107"/>
      <c r="C1372" s="107"/>
      <c r="D1372" s="107"/>
      <c r="E1372" s="107"/>
      <c r="F1372" s="92"/>
      <c r="G1372" s="92"/>
      <c r="H1372" s="93"/>
      <c r="I1372" s="107"/>
    </row>
    <row r="1373" spans="1:9" x14ac:dyDescent="0.2">
      <c r="A1373" s="107"/>
      <c r="B1373" s="107"/>
      <c r="C1373" s="107"/>
      <c r="D1373" s="107"/>
      <c r="E1373" s="107"/>
      <c r="F1373" s="92"/>
      <c r="G1373" s="92"/>
      <c r="H1373" s="93"/>
      <c r="I1373" s="107"/>
    </row>
    <row r="1374" spans="1:9" x14ac:dyDescent="0.2">
      <c r="A1374" s="107"/>
      <c r="B1374" s="107"/>
      <c r="C1374" s="107"/>
      <c r="D1374" s="107"/>
      <c r="E1374" s="107"/>
      <c r="F1374" s="92"/>
      <c r="G1374" s="92"/>
      <c r="H1374" s="93"/>
      <c r="I1374" s="107"/>
    </row>
    <row r="1375" spans="1:9" x14ac:dyDescent="0.2">
      <c r="A1375" s="107"/>
      <c r="B1375" s="107"/>
      <c r="C1375" s="107"/>
      <c r="D1375" s="107"/>
      <c r="E1375" s="107"/>
      <c r="F1375" s="92"/>
      <c r="G1375" s="92"/>
      <c r="H1375" s="93"/>
      <c r="I1375" s="107"/>
    </row>
    <row r="1376" spans="1:9" x14ac:dyDescent="0.2">
      <c r="A1376" s="107"/>
      <c r="B1376" s="107"/>
      <c r="C1376" s="107"/>
      <c r="D1376" s="107"/>
      <c r="E1376" s="107"/>
      <c r="F1376" s="92"/>
      <c r="G1376" s="92"/>
      <c r="H1376" s="93"/>
      <c r="I1376" s="107"/>
    </row>
    <row r="1377" spans="1:9" x14ac:dyDescent="0.2">
      <c r="A1377" s="107"/>
      <c r="B1377" s="107"/>
      <c r="C1377" s="107"/>
      <c r="D1377" s="107"/>
      <c r="E1377" s="107"/>
      <c r="F1377" s="92"/>
      <c r="G1377" s="92"/>
      <c r="H1377" s="93"/>
      <c r="I1377" s="107"/>
    </row>
    <row r="1378" spans="1:9" x14ac:dyDescent="0.2">
      <c r="A1378" s="107"/>
      <c r="B1378" s="107"/>
      <c r="C1378" s="107"/>
      <c r="D1378" s="107"/>
      <c r="E1378" s="107"/>
      <c r="F1378" s="92"/>
      <c r="G1378" s="92"/>
      <c r="H1378" s="93"/>
      <c r="I1378" s="107"/>
    </row>
    <row r="1379" spans="1:9" x14ac:dyDescent="0.2">
      <c r="B1379"/>
      <c r="C1379"/>
      <c r="D1379"/>
      <c r="E1379"/>
      <c r="F1379" s="92"/>
      <c r="G1379" s="92"/>
      <c r="H1379" s="93"/>
    </row>
    <row r="1380" spans="1:9" x14ac:dyDescent="0.2">
      <c r="B1380"/>
      <c r="C1380"/>
      <c r="D1380"/>
      <c r="E1380"/>
      <c r="F1380" s="92"/>
      <c r="G1380" s="92"/>
      <c r="H1380" s="93"/>
    </row>
    <row r="1381" spans="1:9" x14ac:dyDescent="0.2">
      <c r="B1381"/>
      <c r="C1381"/>
      <c r="D1381"/>
      <c r="E1381"/>
      <c r="F1381" s="92"/>
      <c r="G1381" s="92"/>
      <c r="H1381" s="93"/>
    </row>
    <row r="1382" spans="1:9" x14ac:dyDescent="0.2">
      <c r="B1382"/>
      <c r="C1382"/>
      <c r="D1382"/>
      <c r="E1382"/>
      <c r="F1382" s="92"/>
      <c r="G1382" s="92"/>
      <c r="H1382" s="93"/>
    </row>
    <row r="1383" spans="1:9" x14ac:dyDescent="0.2">
      <c r="A1383" s="107"/>
      <c r="B1383" s="107"/>
      <c r="C1383" s="107"/>
      <c r="D1383" s="107"/>
      <c r="E1383" s="107"/>
      <c r="F1383" s="94"/>
      <c r="G1383" s="94"/>
      <c r="H1383" s="95"/>
      <c r="I1383" s="107"/>
    </row>
    <row r="1384" spans="1:9" x14ac:dyDescent="0.2">
      <c r="A1384" s="107"/>
      <c r="B1384" s="107"/>
      <c r="C1384" s="107"/>
      <c r="D1384" s="107"/>
      <c r="E1384" s="107"/>
      <c r="F1384" s="94"/>
      <c r="G1384" s="94"/>
      <c r="H1384" s="95"/>
      <c r="I1384" s="107"/>
    </row>
    <row r="1385" spans="1:9" x14ac:dyDescent="0.2">
      <c r="B1385"/>
      <c r="C1385"/>
      <c r="D1385"/>
      <c r="E1385"/>
      <c r="F1385" s="92"/>
      <c r="G1385" s="92"/>
      <c r="H1385" s="93"/>
    </row>
    <row r="1386" spans="1:9" x14ac:dyDescent="0.2">
      <c r="A1386" s="107"/>
      <c r="B1386" s="107"/>
      <c r="C1386" s="107"/>
      <c r="D1386" s="107"/>
      <c r="E1386" s="107"/>
      <c r="F1386" s="94"/>
      <c r="G1386" s="94"/>
      <c r="H1386" s="95"/>
      <c r="I1386" s="107"/>
    </row>
    <row r="1387" spans="1:9" x14ac:dyDescent="0.2">
      <c r="A1387" s="107"/>
      <c r="B1387" s="107"/>
      <c r="C1387" s="107"/>
      <c r="D1387" s="107"/>
      <c r="E1387" s="107"/>
      <c r="F1387" s="92"/>
      <c r="G1387" s="92"/>
      <c r="H1387" s="93"/>
      <c r="I1387" s="107"/>
    </row>
    <row r="1388" spans="1:9" x14ac:dyDescent="0.2">
      <c r="A1388" s="107"/>
      <c r="B1388" s="107"/>
      <c r="C1388" s="107"/>
      <c r="D1388" s="107"/>
      <c r="E1388" s="107"/>
      <c r="F1388" s="92"/>
      <c r="G1388" s="92"/>
      <c r="H1388" s="93"/>
      <c r="I1388" s="107"/>
    </row>
    <row r="1389" spans="1:9" x14ac:dyDescent="0.2">
      <c r="A1389" s="107"/>
      <c r="B1389" s="107"/>
      <c r="C1389" s="107"/>
      <c r="D1389" s="107"/>
      <c r="E1389" s="107"/>
      <c r="F1389" s="92"/>
      <c r="G1389" s="92"/>
      <c r="H1389" s="93"/>
      <c r="I1389" s="107"/>
    </row>
    <row r="1390" spans="1:9" x14ac:dyDescent="0.2">
      <c r="A1390" s="107"/>
      <c r="B1390" s="107"/>
      <c r="C1390" s="107"/>
      <c r="D1390" s="107"/>
      <c r="E1390" s="107"/>
      <c r="F1390" s="92"/>
      <c r="G1390" s="92"/>
      <c r="H1390" s="93"/>
      <c r="I1390" s="107"/>
    </row>
    <row r="1391" spans="1:9" x14ac:dyDescent="0.2">
      <c r="A1391" s="107"/>
      <c r="B1391" s="107"/>
      <c r="C1391" s="107"/>
      <c r="D1391" s="107"/>
      <c r="E1391" s="107"/>
      <c r="F1391" s="92"/>
      <c r="G1391" s="92"/>
      <c r="H1391" s="93"/>
      <c r="I1391" s="107"/>
    </row>
    <row r="1392" spans="1:9" x14ac:dyDescent="0.2">
      <c r="B1392"/>
      <c r="C1392"/>
      <c r="D1392"/>
      <c r="E1392"/>
      <c r="F1392" s="92"/>
      <c r="G1392" s="92"/>
      <c r="H1392" s="93"/>
    </row>
    <row r="1393" spans="1:9" x14ac:dyDescent="0.2">
      <c r="B1393"/>
      <c r="C1393"/>
      <c r="D1393"/>
      <c r="E1393"/>
      <c r="F1393" s="92"/>
      <c r="G1393" s="92"/>
      <c r="H1393" s="93"/>
    </row>
    <row r="1394" spans="1:9" x14ac:dyDescent="0.2">
      <c r="A1394" s="107"/>
      <c r="B1394" s="107"/>
      <c r="C1394" s="107"/>
      <c r="D1394" s="107"/>
      <c r="E1394" s="107"/>
      <c r="F1394" s="94"/>
      <c r="G1394" s="94"/>
      <c r="H1394" s="95"/>
      <c r="I1394" s="107"/>
    </row>
    <row r="1395" spans="1:9" x14ac:dyDescent="0.2">
      <c r="B1395"/>
      <c r="C1395"/>
      <c r="D1395"/>
      <c r="E1395"/>
      <c r="F1395" s="92"/>
      <c r="G1395" s="92"/>
      <c r="H1395" s="93"/>
    </row>
    <row r="1396" spans="1:9" x14ac:dyDescent="0.2">
      <c r="A1396" s="107"/>
      <c r="B1396" s="107"/>
      <c r="C1396" s="107"/>
      <c r="D1396" s="107"/>
      <c r="E1396" s="107"/>
      <c r="F1396" s="92"/>
      <c r="G1396" s="92"/>
      <c r="H1396" s="93"/>
      <c r="I1396" s="107"/>
    </row>
    <row r="1397" spans="1:9" x14ac:dyDescent="0.2">
      <c r="A1397" s="107"/>
      <c r="B1397" s="107"/>
      <c r="C1397" s="107"/>
      <c r="D1397" s="107"/>
      <c r="E1397" s="107"/>
      <c r="F1397" s="92"/>
      <c r="G1397" s="92"/>
      <c r="H1397" s="93"/>
      <c r="I1397" s="107"/>
    </row>
    <row r="1398" spans="1:9" x14ac:dyDescent="0.2">
      <c r="A1398" s="107"/>
      <c r="B1398" s="107"/>
      <c r="C1398" s="107"/>
      <c r="D1398" s="107"/>
      <c r="E1398" s="107"/>
      <c r="F1398" s="92"/>
      <c r="G1398" s="92"/>
      <c r="H1398" s="93"/>
      <c r="I1398" s="107"/>
    </row>
    <row r="1399" spans="1:9" x14ac:dyDescent="0.2">
      <c r="A1399" s="107"/>
      <c r="B1399" s="107"/>
      <c r="C1399" s="107"/>
      <c r="D1399" s="107"/>
      <c r="E1399" s="107"/>
      <c r="F1399" s="92"/>
      <c r="G1399" s="92"/>
      <c r="H1399" s="93"/>
      <c r="I1399" s="107"/>
    </row>
    <row r="1400" spans="1:9" x14ac:dyDescent="0.2">
      <c r="A1400" s="107"/>
      <c r="B1400" s="107"/>
      <c r="C1400" s="107"/>
      <c r="D1400" s="107"/>
      <c r="E1400" s="107"/>
      <c r="F1400" s="92"/>
      <c r="G1400" s="92"/>
      <c r="H1400" s="93"/>
      <c r="I1400" s="107"/>
    </row>
    <row r="1401" spans="1:9" x14ac:dyDescent="0.2">
      <c r="B1401"/>
      <c r="C1401"/>
      <c r="D1401"/>
      <c r="E1401"/>
      <c r="F1401" s="92"/>
      <c r="G1401" s="92"/>
      <c r="H1401" s="93"/>
    </row>
    <row r="1402" spans="1:9" x14ac:dyDescent="0.2">
      <c r="A1402" s="107"/>
      <c r="B1402" s="107"/>
      <c r="C1402" s="107"/>
      <c r="D1402" s="107"/>
      <c r="E1402" s="107"/>
      <c r="F1402" s="92"/>
      <c r="G1402" s="92"/>
      <c r="H1402" s="93"/>
      <c r="I1402" s="107"/>
    </row>
    <row r="1403" spans="1:9" x14ac:dyDescent="0.2">
      <c r="A1403" s="107"/>
      <c r="B1403" s="107"/>
      <c r="C1403" s="107"/>
      <c r="D1403" s="107"/>
      <c r="E1403" s="107"/>
      <c r="F1403" s="92"/>
      <c r="G1403" s="92"/>
      <c r="H1403" s="93"/>
      <c r="I1403" s="107"/>
    </row>
    <row r="1404" spans="1:9" x14ac:dyDescent="0.2">
      <c r="A1404" s="107"/>
      <c r="B1404" s="107"/>
      <c r="C1404" s="131"/>
      <c r="D1404" s="107"/>
      <c r="E1404" s="107"/>
      <c r="F1404" s="92"/>
      <c r="G1404" s="92"/>
      <c r="H1404" s="93"/>
      <c r="I1404" s="107"/>
    </row>
    <row r="1405" spans="1:9" x14ac:dyDescent="0.2">
      <c r="A1405" s="107"/>
      <c r="B1405" s="107"/>
      <c r="C1405" s="107"/>
      <c r="D1405" s="107"/>
      <c r="E1405" s="107"/>
      <c r="F1405" s="92"/>
      <c r="G1405" s="92"/>
      <c r="H1405" s="93"/>
      <c r="I1405" s="107"/>
    </row>
    <row r="1406" spans="1:9" x14ac:dyDescent="0.2">
      <c r="A1406" s="107"/>
      <c r="B1406" s="107"/>
      <c r="C1406" s="107"/>
      <c r="D1406" s="107"/>
      <c r="E1406" s="107"/>
      <c r="F1406" s="92"/>
      <c r="G1406" s="92"/>
      <c r="H1406" s="93"/>
      <c r="I1406" s="107"/>
    </row>
    <row r="1407" spans="1:9" x14ac:dyDescent="0.2">
      <c r="A1407" s="107"/>
      <c r="B1407" s="107"/>
      <c r="C1407" s="107"/>
      <c r="D1407" s="107"/>
      <c r="E1407" s="107"/>
      <c r="F1407" s="92"/>
      <c r="G1407" s="92"/>
      <c r="H1407" s="93"/>
      <c r="I1407" s="107"/>
    </row>
    <row r="1408" spans="1:9" x14ac:dyDescent="0.2">
      <c r="A1408" s="107"/>
      <c r="B1408" s="107"/>
      <c r="C1408" s="107"/>
      <c r="D1408" s="107"/>
      <c r="E1408" s="107"/>
      <c r="F1408" s="94"/>
      <c r="G1408" s="94"/>
      <c r="H1408" s="95"/>
      <c r="I1408" s="107"/>
    </row>
    <row r="1409" spans="1:9" x14ac:dyDescent="0.2">
      <c r="B1409"/>
      <c r="C1409"/>
      <c r="D1409"/>
      <c r="E1409"/>
      <c r="F1409" s="92"/>
      <c r="G1409" s="92"/>
      <c r="H1409" s="93"/>
    </row>
    <row r="1410" spans="1:9" x14ac:dyDescent="0.2">
      <c r="A1410" s="107"/>
      <c r="B1410" s="107"/>
      <c r="C1410" s="107"/>
      <c r="D1410" s="107"/>
      <c r="E1410" s="107"/>
      <c r="F1410" s="92"/>
      <c r="G1410" s="92"/>
      <c r="H1410" s="93"/>
      <c r="I1410" s="107"/>
    </row>
    <row r="1411" spans="1:9" x14ac:dyDescent="0.2">
      <c r="A1411" s="107"/>
      <c r="B1411" s="107"/>
      <c r="C1411" s="107"/>
      <c r="D1411" s="107"/>
      <c r="E1411" s="107"/>
      <c r="F1411" s="94"/>
      <c r="G1411" s="94"/>
      <c r="H1411" s="95"/>
      <c r="I1411" s="107"/>
    </row>
    <row r="1412" spans="1:9" x14ac:dyDescent="0.2">
      <c r="B1412"/>
      <c r="C1412"/>
      <c r="D1412"/>
      <c r="E1412"/>
      <c r="F1412" s="92"/>
      <c r="G1412" s="92"/>
      <c r="H1412" s="93"/>
    </row>
    <row r="1413" spans="1:9" x14ac:dyDescent="0.2">
      <c r="B1413"/>
      <c r="C1413"/>
      <c r="D1413"/>
      <c r="E1413"/>
      <c r="F1413" s="92"/>
      <c r="G1413" s="92"/>
      <c r="H1413" s="93"/>
      <c r="I1413" s="107"/>
    </row>
    <row r="1414" spans="1:9" x14ac:dyDescent="0.2">
      <c r="B1414"/>
      <c r="C1414"/>
      <c r="D1414"/>
      <c r="E1414"/>
      <c r="F1414" s="92"/>
      <c r="G1414" s="92"/>
      <c r="H1414" s="93"/>
    </row>
    <row r="1415" spans="1:9" x14ac:dyDescent="0.2">
      <c r="B1415"/>
      <c r="C1415"/>
      <c r="D1415"/>
      <c r="E1415"/>
      <c r="F1415" s="92"/>
      <c r="G1415" s="92"/>
      <c r="H1415" s="93"/>
    </row>
    <row r="1416" spans="1:9" x14ac:dyDescent="0.2">
      <c r="B1416"/>
      <c r="C1416"/>
      <c r="D1416"/>
      <c r="E1416"/>
      <c r="F1416" s="92"/>
      <c r="G1416" s="92"/>
      <c r="H1416" s="93"/>
    </row>
    <row r="1417" spans="1:9" x14ac:dyDescent="0.2">
      <c r="B1417"/>
      <c r="C1417"/>
      <c r="D1417"/>
      <c r="E1417"/>
      <c r="F1417" s="92"/>
      <c r="G1417" s="92"/>
      <c r="H1417" s="93"/>
    </row>
    <row r="1418" spans="1:9" x14ac:dyDescent="0.2">
      <c r="B1418"/>
      <c r="C1418"/>
      <c r="D1418"/>
      <c r="E1418"/>
      <c r="F1418" s="92"/>
      <c r="G1418" s="92"/>
      <c r="H1418" s="93"/>
    </row>
    <row r="1419" spans="1:9" x14ac:dyDescent="0.2">
      <c r="B1419"/>
      <c r="C1419"/>
      <c r="D1419"/>
      <c r="E1419"/>
      <c r="F1419" s="92"/>
      <c r="G1419" s="92"/>
      <c r="H1419" s="93"/>
    </row>
    <row r="1420" spans="1:9" x14ac:dyDescent="0.2">
      <c r="A1420" s="107"/>
      <c r="B1420" s="107"/>
      <c r="C1420" s="107"/>
      <c r="D1420" s="107"/>
      <c r="E1420" s="107"/>
      <c r="F1420" s="92"/>
      <c r="G1420" s="92"/>
      <c r="H1420" s="93"/>
      <c r="I1420" s="107"/>
    </row>
    <row r="1421" spans="1:9" x14ac:dyDescent="0.2">
      <c r="A1421" s="107"/>
      <c r="B1421" s="107"/>
      <c r="C1421" s="107"/>
      <c r="D1421" s="107"/>
      <c r="E1421" s="107"/>
      <c r="F1421" s="92"/>
      <c r="G1421" s="92"/>
      <c r="H1421" s="93"/>
      <c r="I1421" s="107"/>
    </row>
    <row r="1422" spans="1:9" x14ac:dyDescent="0.2">
      <c r="A1422" s="107"/>
      <c r="B1422" s="107"/>
      <c r="C1422" s="107"/>
      <c r="D1422" s="107"/>
      <c r="E1422" s="107"/>
      <c r="F1422" s="92"/>
      <c r="G1422" s="92"/>
      <c r="H1422" s="93"/>
      <c r="I1422" s="107"/>
    </row>
    <row r="1423" spans="1:9" x14ac:dyDescent="0.2">
      <c r="B1423"/>
      <c r="C1423"/>
      <c r="D1423"/>
      <c r="E1423"/>
      <c r="F1423" s="92"/>
      <c r="G1423" s="92"/>
      <c r="H1423" s="93"/>
    </row>
    <row r="1424" spans="1:9" x14ac:dyDescent="0.2">
      <c r="A1424" s="107"/>
      <c r="B1424" s="107"/>
      <c r="C1424" s="107"/>
      <c r="D1424" s="107"/>
      <c r="E1424" s="107"/>
      <c r="F1424" s="92"/>
      <c r="G1424" s="92"/>
      <c r="H1424" s="93"/>
      <c r="I1424" s="107"/>
    </row>
    <row r="1425" spans="1:9" x14ac:dyDescent="0.2">
      <c r="B1425"/>
      <c r="C1425"/>
      <c r="D1425"/>
      <c r="E1425"/>
      <c r="F1425" s="92"/>
      <c r="G1425" s="92"/>
      <c r="H1425" s="93"/>
    </row>
    <row r="1426" spans="1:9" x14ac:dyDescent="0.2">
      <c r="A1426" s="107"/>
      <c r="B1426" s="107"/>
      <c r="C1426" s="107"/>
      <c r="D1426" s="107"/>
      <c r="E1426" s="107"/>
      <c r="F1426" s="92"/>
      <c r="G1426" s="92"/>
      <c r="H1426" s="93"/>
      <c r="I1426" s="107"/>
    </row>
    <row r="1427" spans="1:9" x14ac:dyDescent="0.2">
      <c r="A1427" s="107"/>
      <c r="B1427" s="107"/>
      <c r="C1427" s="107"/>
      <c r="D1427" s="107"/>
      <c r="E1427" s="107"/>
      <c r="F1427" s="92"/>
      <c r="G1427" s="92"/>
      <c r="H1427" s="93"/>
      <c r="I1427" s="107"/>
    </row>
    <row r="1428" spans="1:9" x14ac:dyDescent="0.2">
      <c r="A1428" s="107"/>
      <c r="B1428" s="107"/>
      <c r="C1428" s="107"/>
      <c r="D1428" s="107"/>
      <c r="E1428" s="107"/>
      <c r="F1428" s="92"/>
      <c r="G1428" s="92"/>
      <c r="H1428" s="93"/>
      <c r="I1428" s="107"/>
    </row>
    <row r="1429" spans="1:9" x14ac:dyDescent="0.2">
      <c r="B1429"/>
      <c r="C1429"/>
      <c r="D1429"/>
      <c r="E1429"/>
      <c r="F1429" s="92"/>
      <c r="G1429" s="92"/>
      <c r="H1429" s="93"/>
    </row>
    <row r="1430" spans="1:9" x14ac:dyDescent="0.2">
      <c r="A1430" s="107"/>
      <c r="B1430" s="107"/>
      <c r="C1430" s="107"/>
      <c r="D1430" s="107"/>
      <c r="E1430" s="107"/>
      <c r="F1430" s="92"/>
      <c r="G1430" s="92"/>
      <c r="H1430" s="93"/>
      <c r="I1430" s="107"/>
    </row>
    <row r="1431" spans="1:9" x14ac:dyDescent="0.2">
      <c r="A1431" s="107"/>
      <c r="B1431" s="107"/>
      <c r="C1431" s="107"/>
      <c r="D1431" s="107"/>
      <c r="E1431" s="107"/>
      <c r="F1431" s="92"/>
      <c r="G1431" s="92"/>
      <c r="H1431" s="93"/>
      <c r="I1431" s="107"/>
    </row>
    <row r="1432" spans="1:9" x14ac:dyDescent="0.2">
      <c r="A1432" s="107"/>
      <c r="B1432" s="107"/>
      <c r="C1432" s="107"/>
      <c r="D1432" s="107"/>
      <c r="E1432" s="107"/>
      <c r="F1432" s="92"/>
      <c r="G1432" s="92"/>
      <c r="H1432" s="93"/>
      <c r="I1432" s="107"/>
    </row>
    <row r="1433" spans="1:9" x14ac:dyDescent="0.2">
      <c r="B1433"/>
      <c r="C1433"/>
      <c r="D1433"/>
      <c r="E1433"/>
      <c r="F1433" s="92"/>
      <c r="G1433" s="92"/>
      <c r="H1433" s="93"/>
    </row>
    <row r="1434" spans="1:9" x14ac:dyDescent="0.2">
      <c r="A1434" s="107"/>
      <c r="B1434" s="107"/>
      <c r="C1434" s="131"/>
      <c r="D1434" s="107"/>
      <c r="E1434" s="107"/>
      <c r="F1434" s="92"/>
      <c r="G1434" s="92"/>
      <c r="H1434" s="93"/>
      <c r="I1434" s="107"/>
    </row>
    <row r="1435" spans="1:9" x14ac:dyDescent="0.2">
      <c r="B1435"/>
      <c r="C1435"/>
      <c r="D1435"/>
      <c r="E1435"/>
      <c r="F1435" s="92"/>
      <c r="G1435" s="92"/>
      <c r="H1435" s="93"/>
    </row>
    <row r="1436" spans="1:9" x14ac:dyDescent="0.2">
      <c r="B1436"/>
      <c r="C1436"/>
      <c r="D1436"/>
      <c r="E1436"/>
      <c r="F1436" s="92"/>
      <c r="G1436" s="92"/>
      <c r="H1436" s="93"/>
    </row>
    <row r="1437" spans="1:9" x14ac:dyDescent="0.2">
      <c r="A1437" s="107"/>
      <c r="B1437" s="107"/>
      <c r="C1437" s="107"/>
      <c r="D1437" s="107"/>
      <c r="E1437" s="107"/>
      <c r="F1437" s="92"/>
      <c r="G1437" s="92"/>
      <c r="H1437" s="93"/>
      <c r="I1437" s="107"/>
    </row>
    <row r="1438" spans="1:9" x14ac:dyDescent="0.2">
      <c r="A1438" s="107"/>
      <c r="B1438" s="107"/>
      <c r="C1438" s="107"/>
      <c r="D1438" s="107"/>
      <c r="E1438" s="107"/>
      <c r="F1438" s="92"/>
      <c r="G1438" s="92"/>
      <c r="H1438" s="93"/>
      <c r="I1438" s="107"/>
    </row>
    <row r="1439" spans="1:9" x14ac:dyDescent="0.2">
      <c r="A1439" s="107"/>
      <c r="B1439" s="107"/>
      <c r="C1439" s="107"/>
      <c r="D1439" s="107"/>
      <c r="E1439" s="107"/>
      <c r="F1439" s="92"/>
      <c r="G1439" s="92"/>
      <c r="H1439" s="93"/>
      <c r="I1439" s="107"/>
    </row>
    <row r="1440" spans="1:9" x14ac:dyDescent="0.2">
      <c r="B1440"/>
      <c r="C1440"/>
      <c r="D1440"/>
      <c r="E1440"/>
      <c r="F1440" s="92"/>
      <c r="G1440" s="92"/>
      <c r="H1440" s="93"/>
    </row>
    <row r="1441" spans="1:9" x14ac:dyDescent="0.2">
      <c r="B1441"/>
      <c r="C1441"/>
      <c r="D1441"/>
      <c r="E1441"/>
      <c r="F1441" s="92"/>
      <c r="G1441" s="92"/>
      <c r="H1441" s="93"/>
    </row>
    <row r="1442" spans="1:9" x14ac:dyDescent="0.2">
      <c r="B1442"/>
      <c r="C1442"/>
      <c r="D1442"/>
      <c r="E1442"/>
      <c r="F1442" s="92"/>
      <c r="G1442" s="92"/>
      <c r="H1442" s="93"/>
    </row>
    <row r="1443" spans="1:9" x14ac:dyDescent="0.2">
      <c r="B1443"/>
      <c r="C1443"/>
      <c r="D1443"/>
      <c r="E1443"/>
      <c r="F1443" s="92"/>
      <c r="G1443" s="92"/>
      <c r="H1443" s="93"/>
    </row>
    <row r="1444" spans="1:9" x14ac:dyDescent="0.2">
      <c r="B1444"/>
      <c r="C1444"/>
      <c r="D1444"/>
      <c r="E1444"/>
      <c r="F1444" s="92"/>
      <c r="G1444" s="92"/>
      <c r="H1444" s="93"/>
    </row>
    <row r="1445" spans="1:9" x14ac:dyDescent="0.2">
      <c r="A1445" s="107"/>
      <c r="B1445" s="107"/>
      <c r="C1445" s="107"/>
      <c r="D1445" s="107"/>
      <c r="E1445" s="107"/>
      <c r="F1445" s="92"/>
      <c r="G1445" s="92"/>
      <c r="H1445" s="93"/>
      <c r="I1445" s="107"/>
    </row>
    <row r="1446" spans="1:9" x14ac:dyDescent="0.2">
      <c r="B1446"/>
      <c r="C1446"/>
      <c r="D1446"/>
      <c r="E1446"/>
      <c r="F1446" s="92"/>
      <c r="G1446" s="92"/>
      <c r="H1446" s="93"/>
    </row>
    <row r="1447" spans="1:9" x14ac:dyDescent="0.2">
      <c r="A1447" s="107"/>
      <c r="B1447" s="107"/>
      <c r="C1447" s="107"/>
      <c r="D1447" s="107"/>
      <c r="E1447" s="107"/>
      <c r="F1447" s="92"/>
      <c r="G1447" s="92"/>
      <c r="H1447" s="93"/>
      <c r="I1447" s="107"/>
    </row>
    <row r="1448" spans="1:9" x14ac:dyDescent="0.2">
      <c r="B1448"/>
      <c r="C1448"/>
      <c r="D1448"/>
      <c r="E1448"/>
      <c r="F1448" s="92"/>
      <c r="G1448" s="92"/>
      <c r="H1448" s="93"/>
    </row>
    <row r="1449" spans="1:9" x14ac:dyDescent="0.2">
      <c r="B1449"/>
      <c r="C1449"/>
      <c r="D1449"/>
      <c r="E1449"/>
      <c r="F1449" s="92"/>
      <c r="G1449" s="92"/>
      <c r="H1449" s="93"/>
    </row>
    <row r="1450" spans="1:9" x14ac:dyDescent="0.2">
      <c r="A1450" s="107"/>
      <c r="B1450" s="107"/>
      <c r="C1450" s="107"/>
      <c r="D1450" s="107"/>
      <c r="E1450" s="107"/>
      <c r="F1450" s="92"/>
      <c r="G1450" s="92"/>
      <c r="H1450" s="93"/>
      <c r="I1450" s="107"/>
    </row>
    <row r="1451" spans="1:9" x14ac:dyDescent="0.2">
      <c r="A1451" s="107"/>
      <c r="B1451" s="107"/>
      <c r="C1451" s="107"/>
      <c r="D1451" s="107"/>
      <c r="E1451" s="107"/>
      <c r="F1451" s="92"/>
      <c r="G1451" s="92"/>
      <c r="H1451" s="93"/>
      <c r="I1451" s="107"/>
    </row>
    <row r="1452" spans="1:9" x14ac:dyDescent="0.2">
      <c r="B1452"/>
      <c r="C1452"/>
      <c r="D1452"/>
      <c r="E1452"/>
      <c r="F1452" s="92"/>
      <c r="G1452" s="92"/>
      <c r="H1452" s="93"/>
    </row>
    <row r="1453" spans="1:9" x14ac:dyDescent="0.2">
      <c r="A1453" s="107"/>
      <c r="B1453" s="107"/>
      <c r="C1453" s="107"/>
      <c r="D1453" s="107"/>
      <c r="E1453" s="107"/>
      <c r="F1453" s="94"/>
      <c r="G1453" s="94"/>
      <c r="H1453" s="93"/>
      <c r="I1453" s="107"/>
    </row>
    <row r="1454" spans="1:9" x14ac:dyDescent="0.2">
      <c r="B1454"/>
      <c r="C1454"/>
      <c r="D1454"/>
      <c r="E1454"/>
      <c r="F1454" s="92"/>
      <c r="G1454" s="92"/>
      <c r="H1454" s="95"/>
    </row>
    <row r="1455" spans="1:9" x14ac:dyDescent="0.2">
      <c r="A1455" s="107"/>
      <c r="B1455" s="107"/>
      <c r="C1455" s="107"/>
      <c r="D1455" s="107"/>
      <c r="E1455" s="107"/>
      <c r="F1455" s="92"/>
      <c r="G1455" s="92"/>
      <c r="H1455" s="95"/>
      <c r="I1455" s="107"/>
    </row>
    <row r="1456" spans="1:9" x14ac:dyDescent="0.2">
      <c r="B1456"/>
      <c r="C1456"/>
      <c r="D1456"/>
      <c r="E1456"/>
      <c r="F1456" s="92"/>
      <c r="G1456" s="92"/>
      <c r="H1456" s="95"/>
    </row>
    <row r="1457" spans="1:9" x14ac:dyDescent="0.2">
      <c r="B1457"/>
      <c r="C1457"/>
      <c r="D1457"/>
      <c r="E1457"/>
      <c r="F1457" s="92"/>
      <c r="G1457" s="92"/>
      <c r="H1457" s="95"/>
    </row>
    <row r="1458" spans="1:9" x14ac:dyDescent="0.2">
      <c r="A1458" s="107"/>
      <c r="B1458" s="107"/>
      <c r="C1458" s="107"/>
      <c r="D1458" s="107"/>
      <c r="E1458" s="107"/>
      <c r="F1458" s="92"/>
      <c r="G1458" s="92"/>
      <c r="H1458" s="95"/>
      <c r="I1458" s="107"/>
    </row>
    <row r="1459" spans="1:9" x14ac:dyDescent="0.2">
      <c r="B1459"/>
      <c r="C1459"/>
      <c r="D1459"/>
      <c r="E1459"/>
      <c r="F1459" s="92"/>
      <c r="G1459" s="92"/>
      <c r="H1459" s="95"/>
    </row>
    <row r="1460" spans="1:9" x14ac:dyDescent="0.2">
      <c r="A1460" s="107"/>
      <c r="B1460" s="107"/>
      <c r="C1460" s="107"/>
      <c r="D1460" s="107"/>
      <c r="E1460" s="107"/>
      <c r="F1460" s="92"/>
      <c r="G1460" s="92"/>
      <c r="H1460" s="95"/>
      <c r="I1460" s="107"/>
    </row>
    <row r="1461" spans="1:9" x14ac:dyDescent="0.2">
      <c r="B1461"/>
      <c r="C1461"/>
      <c r="D1461"/>
      <c r="E1461"/>
      <c r="F1461" s="92"/>
      <c r="G1461" s="92"/>
      <c r="H1461" s="95"/>
    </row>
    <row r="1462" spans="1:9" x14ac:dyDescent="0.2">
      <c r="B1462"/>
      <c r="C1462"/>
      <c r="D1462"/>
      <c r="E1462"/>
      <c r="F1462" s="92"/>
      <c r="G1462" s="92"/>
      <c r="H1462" s="95"/>
    </row>
    <row r="1463" spans="1:9" x14ac:dyDescent="0.2">
      <c r="A1463" s="107"/>
      <c r="B1463" s="107"/>
      <c r="C1463" s="107"/>
      <c r="D1463" s="107"/>
      <c r="E1463" s="107"/>
      <c r="F1463" s="94"/>
      <c r="G1463" s="94"/>
      <c r="H1463" s="95"/>
      <c r="I1463" s="107"/>
    </row>
    <row r="1464" spans="1:9" x14ac:dyDescent="0.2">
      <c r="B1464"/>
      <c r="C1464"/>
      <c r="D1464"/>
      <c r="E1464"/>
      <c r="F1464" s="92"/>
      <c r="G1464" s="92"/>
      <c r="H1464" s="95"/>
    </row>
    <row r="1465" spans="1:9" x14ac:dyDescent="0.2">
      <c r="A1465" s="107"/>
      <c r="B1465" s="107"/>
      <c r="C1465" s="107"/>
      <c r="D1465" s="107"/>
      <c r="E1465" s="107"/>
      <c r="F1465" s="92"/>
      <c r="G1465" s="92"/>
      <c r="H1465" s="95"/>
      <c r="I1465" s="107"/>
    </row>
    <row r="1466" spans="1:9" x14ac:dyDescent="0.2">
      <c r="B1466"/>
      <c r="C1466"/>
      <c r="D1466"/>
      <c r="E1466"/>
      <c r="F1466" s="92"/>
      <c r="G1466" s="92"/>
      <c r="H1466" s="95"/>
    </row>
    <row r="1467" spans="1:9" x14ac:dyDescent="0.2">
      <c r="A1467" s="107"/>
      <c r="B1467" s="107"/>
      <c r="C1467" s="107"/>
      <c r="D1467" s="107"/>
      <c r="E1467" s="107"/>
      <c r="F1467" s="92"/>
      <c r="G1467" s="92"/>
      <c r="H1467" s="95"/>
      <c r="I1467" s="107"/>
    </row>
    <row r="1468" spans="1:9" x14ac:dyDescent="0.2">
      <c r="B1468"/>
      <c r="C1468"/>
      <c r="D1468"/>
      <c r="E1468"/>
      <c r="F1468" s="92"/>
      <c r="G1468" s="92"/>
      <c r="H1468" s="95"/>
    </row>
    <row r="1469" spans="1:9" x14ac:dyDescent="0.2">
      <c r="A1469" s="107"/>
      <c r="B1469" s="107"/>
      <c r="C1469" s="107"/>
      <c r="D1469" s="107"/>
      <c r="E1469" s="107"/>
      <c r="F1469" s="92"/>
      <c r="G1469" s="92"/>
      <c r="H1469" s="95"/>
      <c r="I1469" s="107"/>
    </row>
    <row r="1470" spans="1:9" x14ac:dyDescent="0.2">
      <c r="B1470"/>
      <c r="C1470"/>
      <c r="D1470"/>
      <c r="E1470"/>
      <c r="F1470" s="92"/>
      <c r="G1470" s="92"/>
      <c r="H1470" s="95"/>
    </row>
    <row r="1471" spans="1:9" x14ac:dyDescent="0.2">
      <c r="B1471"/>
      <c r="C1471"/>
      <c r="D1471"/>
      <c r="E1471"/>
      <c r="F1471" s="92"/>
      <c r="G1471" s="92"/>
      <c r="H1471" s="95"/>
    </row>
    <row r="1472" spans="1:9" x14ac:dyDescent="0.2">
      <c r="B1472"/>
      <c r="C1472"/>
      <c r="D1472"/>
      <c r="E1472"/>
      <c r="F1472" s="92"/>
      <c r="G1472" s="92"/>
      <c r="H1472" s="95"/>
    </row>
    <row r="1473" spans="1:9" x14ac:dyDescent="0.2">
      <c r="B1473"/>
      <c r="C1473"/>
      <c r="D1473"/>
      <c r="E1473"/>
      <c r="F1473" s="92"/>
      <c r="G1473" s="92"/>
      <c r="H1473" s="95"/>
    </row>
    <row r="1474" spans="1:9" x14ac:dyDescent="0.2">
      <c r="A1474" s="107"/>
      <c r="B1474" s="107"/>
      <c r="C1474" s="107"/>
      <c r="D1474" s="107"/>
      <c r="E1474" s="107"/>
      <c r="F1474" s="92"/>
      <c r="G1474" s="92"/>
      <c r="H1474" s="93"/>
      <c r="I1474" s="107"/>
    </row>
    <row r="1475" spans="1:9" x14ac:dyDescent="0.2">
      <c r="B1475"/>
      <c r="C1475"/>
      <c r="D1475"/>
      <c r="E1475"/>
      <c r="F1475" s="92"/>
      <c r="G1475" s="92"/>
      <c r="H1475" s="95"/>
    </row>
    <row r="1476" spans="1:9" x14ac:dyDescent="0.2">
      <c r="A1476" s="107"/>
      <c r="B1476" s="107"/>
      <c r="C1476" s="107"/>
      <c r="D1476" s="107"/>
      <c r="E1476" s="107"/>
      <c r="F1476" s="92"/>
      <c r="G1476" s="92"/>
      <c r="H1476" s="93"/>
      <c r="I1476" s="107"/>
    </row>
    <row r="1477" spans="1:9" x14ac:dyDescent="0.2">
      <c r="A1477" s="107"/>
      <c r="B1477" s="107"/>
      <c r="C1477" s="107"/>
      <c r="D1477" s="107"/>
      <c r="E1477" s="107"/>
      <c r="F1477" s="92"/>
      <c r="G1477" s="92"/>
      <c r="H1477" s="95"/>
      <c r="I1477" s="107"/>
    </row>
    <row r="1478" spans="1:9" x14ac:dyDescent="0.2">
      <c r="A1478" s="107"/>
      <c r="B1478" s="107"/>
      <c r="C1478" s="107"/>
      <c r="D1478" s="107"/>
      <c r="E1478" s="107"/>
      <c r="F1478" s="92"/>
      <c r="G1478" s="92"/>
      <c r="H1478" s="95"/>
      <c r="I1478" s="107"/>
    </row>
    <row r="1479" spans="1:9" x14ac:dyDescent="0.2">
      <c r="A1479" s="107"/>
      <c r="B1479" s="107"/>
      <c r="C1479" s="107"/>
      <c r="D1479" s="107"/>
      <c r="E1479" s="107"/>
      <c r="F1479" s="92"/>
      <c r="G1479" s="92"/>
      <c r="H1479" s="95"/>
      <c r="I1479" s="107"/>
    </row>
    <row r="1480" spans="1:9" x14ac:dyDescent="0.2">
      <c r="A1480" s="107"/>
      <c r="B1480" s="107"/>
      <c r="C1480" s="107"/>
      <c r="D1480" s="107"/>
      <c r="E1480" s="107"/>
      <c r="F1480" s="94"/>
      <c r="G1480" s="94"/>
      <c r="H1480" s="95"/>
      <c r="I1480" s="107"/>
    </row>
    <row r="1481" spans="1:9" x14ac:dyDescent="0.2">
      <c r="B1481"/>
      <c r="C1481"/>
      <c r="D1481"/>
      <c r="E1481"/>
      <c r="F1481" s="92"/>
      <c r="G1481" s="92"/>
      <c r="H1481" s="95"/>
    </row>
    <row r="1482" spans="1:9" x14ac:dyDescent="0.2">
      <c r="B1482"/>
      <c r="C1482"/>
      <c r="D1482"/>
      <c r="E1482"/>
      <c r="F1482" s="92"/>
      <c r="G1482" s="92"/>
      <c r="H1482" s="95"/>
    </row>
    <row r="1483" spans="1:9" x14ac:dyDescent="0.2">
      <c r="A1483" s="107"/>
      <c r="B1483" s="107"/>
      <c r="C1483" s="107"/>
      <c r="D1483" s="107"/>
      <c r="E1483" s="107"/>
      <c r="F1483" s="94"/>
      <c r="G1483" s="94"/>
      <c r="H1483" s="95"/>
      <c r="I1483" s="107"/>
    </row>
    <row r="1484" spans="1:9" x14ac:dyDescent="0.2">
      <c r="A1484" s="107"/>
      <c r="B1484" s="107"/>
      <c r="C1484" s="107"/>
      <c r="D1484" s="107"/>
      <c r="E1484" s="107"/>
      <c r="F1484" s="94"/>
      <c r="G1484" s="94"/>
      <c r="H1484" s="95"/>
      <c r="I1484" s="107"/>
    </row>
    <row r="1485" spans="1:9" x14ac:dyDescent="0.2">
      <c r="A1485" s="107"/>
      <c r="B1485" s="107"/>
      <c r="C1485" s="107"/>
      <c r="D1485" s="107"/>
      <c r="E1485" s="107"/>
      <c r="F1485" s="94"/>
      <c r="G1485" s="94"/>
      <c r="H1485" s="95"/>
      <c r="I1485" s="107"/>
    </row>
    <row r="1486" spans="1:9" x14ac:dyDescent="0.2">
      <c r="B1486"/>
      <c r="C1486"/>
      <c r="D1486"/>
      <c r="E1486"/>
      <c r="F1486" s="92"/>
      <c r="G1486" s="92"/>
      <c r="H1486" s="95"/>
    </row>
    <row r="1487" spans="1:9" x14ac:dyDescent="0.2">
      <c r="B1487"/>
      <c r="C1487"/>
      <c r="D1487"/>
      <c r="E1487"/>
      <c r="F1487" s="92"/>
      <c r="G1487" s="92"/>
      <c r="H1487" s="95"/>
    </row>
    <row r="1488" spans="1:9" x14ac:dyDescent="0.2">
      <c r="B1488"/>
      <c r="C1488"/>
      <c r="D1488"/>
      <c r="E1488"/>
      <c r="F1488" s="92"/>
      <c r="G1488" s="92"/>
      <c r="H1488" s="95"/>
    </row>
    <row r="1489" spans="1:86" x14ac:dyDescent="0.2">
      <c r="A1489" s="107"/>
      <c r="B1489" s="107"/>
      <c r="C1489" s="107"/>
      <c r="D1489" s="107"/>
      <c r="E1489" s="107"/>
      <c r="F1489" s="92"/>
      <c r="G1489" s="92"/>
      <c r="H1489" s="95"/>
      <c r="I1489" s="107"/>
    </row>
    <row r="1490" spans="1:86" x14ac:dyDescent="0.2">
      <c r="B1490"/>
      <c r="C1490"/>
      <c r="D1490"/>
      <c r="E1490"/>
      <c r="F1490" s="92"/>
      <c r="G1490" s="92"/>
      <c r="H1490" s="95"/>
    </row>
    <row r="1491" spans="1:86" x14ac:dyDescent="0.2">
      <c r="B1491"/>
      <c r="C1491"/>
      <c r="D1491"/>
      <c r="E1491"/>
      <c r="F1491" s="92"/>
      <c r="G1491" s="92"/>
      <c r="H1491" s="95"/>
    </row>
    <row r="1492" spans="1:86" x14ac:dyDescent="0.2">
      <c r="A1492" s="107"/>
      <c r="B1492" s="107"/>
      <c r="C1492" s="107"/>
      <c r="D1492" s="107"/>
      <c r="E1492" s="107"/>
      <c r="F1492" s="92"/>
      <c r="G1492" s="92"/>
      <c r="H1492" s="95"/>
      <c r="I1492" s="107"/>
    </row>
    <row r="1493" spans="1:86" x14ac:dyDescent="0.2">
      <c r="B1493"/>
      <c r="C1493"/>
      <c r="D1493"/>
      <c r="E1493"/>
      <c r="F1493" s="92"/>
      <c r="G1493" s="92"/>
      <c r="H1493" s="95"/>
    </row>
    <row r="1494" spans="1:86" x14ac:dyDescent="0.2">
      <c r="B1494"/>
      <c r="C1494"/>
      <c r="D1494"/>
      <c r="E1494"/>
      <c r="F1494" s="92"/>
      <c r="G1494" s="92"/>
      <c r="H1494" s="95"/>
    </row>
    <row r="1495" spans="1:86" s="100" customFormat="1" ht="12" customHeight="1" x14ac:dyDescent="0.2">
      <c r="A1495"/>
      <c r="B1495"/>
      <c r="C1495"/>
      <c r="D1495"/>
      <c r="E1495"/>
      <c r="F1495" s="92"/>
      <c r="G1495" s="92"/>
      <c r="H1495" s="95"/>
      <c r="I1495"/>
      <c r="J1495"/>
      <c r="K1495"/>
      <c r="L1495"/>
      <c r="M1495"/>
      <c r="N1495"/>
      <c r="O1495"/>
      <c r="P1495"/>
      <c r="Q1495"/>
      <c r="R1495"/>
      <c r="S1495"/>
      <c r="T1495"/>
      <c r="U1495"/>
      <c r="V1495"/>
      <c r="W1495"/>
      <c r="X1495"/>
      <c r="Y1495"/>
      <c r="Z1495"/>
      <c r="AA1495"/>
      <c r="AB1495"/>
      <c r="AC1495"/>
      <c r="AD1495"/>
      <c r="AE1495"/>
      <c r="AF1495"/>
      <c r="AG1495"/>
      <c r="AH1495"/>
      <c r="AI1495"/>
      <c r="AJ1495"/>
      <c r="AK1495"/>
      <c r="AL1495"/>
      <c r="AM1495"/>
      <c r="AN1495"/>
      <c r="AO1495"/>
      <c r="AP1495"/>
      <c r="AQ1495"/>
      <c r="AR1495"/>
      <c r="AS1495"/>
      <c r="AT1495"/>
      <c r="AU1495"/>
      <c r="AV1495"/>
      <c r="AW1495"/>
      <c r="AX1495"/>
      <c r="AY1495"/>
      <c r="AZ1495"/>
      <c r="BA1495"/>
      <c r="BB1495"/>
      <c r="BC1495"/>
      <c r="BD1495"/>
      <c r="BE1495"/>
      <c r="BF1495"/>
      <c r="BG1495"/>
      <c r="BH1495"/>
      <c r="BI1495"/>
      <c r="BJ1495"/>
      <c r="BK1495"/>
      <c r="BL1495"/>
      <c r="BM1495"/>
      <c r="BN1495"/>
      <c r="BO1495"/>
      <c r="BP1495"/>
      <c r="BQ1495"/>
      <c r="BR1495"/>
      <c r="BS1495"/>
      <c r="BT1495"/>
      <c r="BU1495"/>
      <c r="BV1495"/>
      <c r="BW1495"/>
      <c r="BX1495"/>
      <c r="BY1495"/>
      <c r="BZ1495"/>
      <c r="CA1495"/>
      <c r="CB1495"/>
      <c r="CC1495"/>
      <c r="CD1495"/>
      <c r="CE1495"/>
      <c r="CF1495"/>
      <c r="CG1495"/>
      <c r="CH1495"/>
    </row>
    <row r="1496" spans="1:86" x14ac:dyDescent="0.2">
      <c r="B1496"/>
      <c r="C1496"/>
      <c r="D1496"/>
      <c r="E1496"/>
      <c r="F1496" s="92"/>
      <c r="G1496" s="92"/>
      <c r="H1496" s="95"/>
    </row>
    <row r="1497" spans="1:86" x14ac:dyDescent="0.2">
      <c r="A1497" s="107"/>
      <c r="B1497" s="107"/>
      <c r="C1497" s="107"/>
      <c r="D1497" s="107"/>
      <c r="E1497" s="107"/>
      <c r="F1497" s="92"/>
      <c r="G1497" s="92"/>
      <c r="H1497" s="95"/>
      <c r="I1497" s="107"/>
    </row>
    <row r="1498" spans="1:86" x14ac:dyDescent="0.2">
      <c r="B1498"/>
      <c r="C1498"/>
      <c r="D1498"/>
      <c r="E1498"/>
      <c r="F1498" s="92"/>
      <c r="G1498" s="92"/>
      <c r="H1498" s="95"/>
    </row>
    <row r="1499" spans="1:86" x14ac:dyDescent="0.2">
      <c r="B1499"/>
      <c r="C1499"/>
      <c r="D1499"/>
      <c r="E1499"/>
      <c r="F1499" s="92"/>
      <c r="G1499" s="92"/>
      <c r="H1499" s="95"/>
    </row>
    <row r="1500" spans="1:86" x14ac:dyDescent="0.2">
      <c r="A1500" s="107"/>
      <c r="B1500" s="107"/>
      <c r="C1500" s="107"/>
      <c r="D1500" s="107"/>
      <c r="E1500" s="107"/>
      <c r="F1500" s="92"/>
      <c r="G1500" s="92"/>
      <c r="H1500" s="95"/>
      <c r="I1500" s="107"/>
    </row>
    <row r="1501" spans="1:86" x14ac:dyDescent="0.2">
      <c r="A1501" s="107"/>
      <c r="B1501" s="107"/>
      <c r="C1501" s="107"/>
      <c r="D1501" s="107"/>
      <c r="E1501" s="107"/>
      <c r="F1501" s="92"/>
      <c r="G1501" s="92"/>
      <c r="H1501" s="95"/>
      <c r="I1501" s="107"/>
    </row>
    <row r="1502" spans="1:86" x14ac:dyDescent="0.2">
      <c r="A1502" s="107"/>
      <c r="B1502" s="107"/>
      <c r="C1502" s="107"/>
      <c r="D1502" s="107"/>
      <c r="E1502" s="107"/>
      <c r="F1502" s="92"/>
      <c r="G1502" s="92"/>
      <c r="H1502" s="95"/>
      <c r="I1502" s="107"/>
    </row>
    <row r="1503" spans="1:86" x14ac:dyDescent="0.2">
      <c r="A1503" s="107"/>
      <c r="B1503" s="107"/>
      <c r="C1503" s="107"/>
      <c r="D1503" s="107"/>
      <c r="E1503" s="107"/>
      <c r="F1503" s="92"/>
      <c r="G1503" s="92"/>
      <c r="H1503" s="95"/>
      <c r="I1503" s="107"/>
    </row>
    <row r="1504" spans="1:86" x14ac:dyDescent="0.2">
      <c r="A1504" s="107"/>
      <c r="B1504" s="107"/>
      <c r="C1504" s="107"/>
      <c r="D1504" s="107"/>
      <c r="E1504" s="107"/>
      <c r="F1504" s="92"/>
      <c r="G1504" s="92"/>
      <c r="H1504" s="95"/>
      <c r="I1504" s="107"/>
    </row>
    <row r="1505" spans="1:9" x14ac:dyDescent="0.2">
      <c r="A1505" s="107"/>
      <c r="B1505" s="107"/>
      <c r="C1505" s="107"/>
      <c r="D1505" s="107"/>
      <c r="E1505" s="107"/>
      <c r="F1505" s="94"/>
      <c r="G1505" s="94"/>
      <c r="H1505" s="95"/>
      <c r="I1505" s="107"/>
    </row>
    <row r="1506" spans="1:9" x14ac:dyDescent="0.2">
      <c r="A1506" s="107"/>
      <c r="B1506" s="107"/>
      <c r="C1506" s="107"/>
      <c r="D1506" s="107"/>
      <c r="E1506" s="107"/>
      <c r="F1506" s="92"/>
      <c r="G1506" s="92"/>
      <c r="H1506" s="95"/>
      <c r="I1506" s="107"/>
    </row>
    <row r="1507" spans="1:9" x14ac:dyDescent="0.2">
      <c r="A1507" s="107"/>
      <c r="B1507" s="107"/>
      <c r="C1507" s="107"/>
      <c r="D1507" s="107"/>
      <c r="E1507" s="107"/>
      <c r="F1507" s="94"/>
      <c r="G1507" s="94"/>
      <c r="H1507" s="95"/>
      <c r="I1507" s="107"/>
    </row>
    <row r="1508" spans="1:9" x14ac:dyDescent="0.2">
      <c r="A1508" s="107"/>
      <c r="B1508" s="107"/>
      <c r="C1508" s="107"/>
      <c r="D1508" s="107"/>
      <c r="E1508" s="107"/>
      <c r="F1508" s="92"/>
      <c r="G1508" s="92"/>
      <c r="H1508" s="95"/>
      <c r="I1508" s="107"/>
    </row>
    <row r="1509" spans="1:9" x14ac:dyDescent="0.2">
      <c r="A1509" s="107"/>
      <c r="B1509" s="107"/>
      <c r="C1509" s="107"/>
      <c r="D1509" s="107"/>
      <c r="E1509" s="107"/>
      <c r="F1509" s="92"/>
      <c r="G1509" s="92"/>
      <c r="H1509" s="95"/>
      <c r="I1509" s="107"/>
    </row>
    <row r="1510" spans="1:9" x14ac:dyDescent="0.2">
      <c r="A1510" s="107"/>
      <c r="B1510" s="107"/>
      <c r="C1510" s="107"/>
      <c r="D1510" s="107"/>
      <c r="E1510" s="107"/>
      <c r="F1510" s="92"/>
      <c r="G1510" s="92"/>
      <c r="H1510" s="95"/>
      <c r="I1510" s="107"/>
    </row>
    <row r="1511" spans="1:9" x14ac:dyDescent="0.2">
      <c r="A1511" s="107"/>
      <c r="B1511" s="107"/>
      <c r="C1511" s="107"/>
      <c r="D1511" s="107"/>
      <c r="E1511" s="107"/>
      <c r="F1511" s="92"/>
      <c r="G1511" s="92"/>
      <c r="H1511" s="95"/>
      <c r="I1511" s="107"/>
    </row>
    <row r="1512" spans="1:9" x14ac:dyDescent="0.2">
      <c r="A1512" s="107"/>
      <c r="B1512" s="107"/>
      <c r="C1512" s="107"/>
      <c r="D1512" s="107"/>
      <c r="E1512" s="107"/>
      <c r="F1512" s="92"/>
      <c r="G1512" s="92"/>
      <c r="H1512" s="95"/>
      <c r="I1512" s="107"/>
    </row>
    <row r="1513" spans="1:9" x14ac:dyDescent="0.2">
      <c r="A1513" s="107"/>
      <c r="B1513" s="107"/>
      <c r="C1513" s="107"/>
      <c r="D1513" s="107"/>
      <c r="E1513" s="107"/>
      <c r="F1513" s="92"/>
      <c r="G1513" s="92"/>
      <c r="H1513" s="95"/>
      <c r="I1513" s="107"/>
    </row>
    <row r="1514" spans="1:9" x14ac:dyDescent="0.2">
      <c r="A1514" s="107"/>
      <c r="B1514" s="107"/>
      <c r="C1514" s="107"/>
      <c r="D1514" s="107"/>
      <c r="E1514" s="107"/>
      <c r="F1514" s="92"/>
      <c r="G1514" s="92"/>
      <c r="H1514" s="95"/>
      <c r="I1514" s="107"/>
    </row>
    <row r="1515" spans="1:9" x14ac:dyDescent="0.2">
      <c r="A1515" s="107"/>
      <c r="B1515" s="107"/>
      <c r="C1515" s="107"/>
      <c r="D1515" s="107"/>
      <c r="E1515" s="107"/>
      <c r="F1515" s="92"/>
      <c r="G1515" s="92"/>
      <c r="H1515" s="95"/>
      <c r="I1515" s="107"/>
    </row>
    <row r="1516" spans="1:9" x14ac:dyDescent="0.2">
      <c r="A1516" s="107"/>
      <c r="B1516" s="107"/>
      <c r="C1516" s="107"/>
      <c r="D1516" s="107"/>
      <c r="E1516" s="107"/>
      <c r="F1516" s="92"/>
      <c r="G1516" s="92"/>
      <c r="H1516" s="95"/>
      <c r="I1516" s="107"/>
    </row>
    <row r="1517" spans="1:9" x14ac:dyDescent="0.2">
      <c r="A1517" s="107"/>
      <c r="B1517" s="107"/>
      <c r="C1517" s="107"/>
      <c r="D1517" s="107"/>
      <c r="E1517" s="107"/>
      <c r="F1517" s="92"/>
      <c r="G1517" s="92"/>
      <c r="H1517" s="95"/>
      <c r="I1517" s="107"/>
    </row>
    <row r="1518" spans="1:9" x14ac:dyDescent="0.2">
      <c r="A1518" s="107"/>
      <c r="B1518" s="107"/>
      <c r="C1518" s="107"/>
      <c r="D1518" s="107"/>
      <c r="E1518" s="107"/>
      <c r="F1518" s="92"/>
      <c r="G1518" s="92"/>
      <c r="H1518" s="95"/>
      <c r="I1518" s="107"/>
    </row>
    <row r="1519" spans="1:9" x14ac:dyDescent="0.2">
      <c r="A1519" s="107"/>
      <c r="B1519" s="107"/>
      <c r="C1519" s="107"/>
      <c r="D1519" s="107"/>
      <c r="E1519" s="107"/>
      <c r="F1519" s="92"/>
      <c r="G1519" s="92"/>
      <c r="H1519" s="95"/>
      <c r="I1519" s="107"/>
    </row>
    <row r="1520" spans="1:9" x14ac:dyDescent="0.2">
      <c r="A1520" s="107"/>
      <c r="B1520" s="107"/>
      <c r="C1520" s="107"/>
      <c r="D1520" s="107"/>
      <c r="E1520" s="107"/>
      <c r="F1520" s="92"/>
      <c r="G1520" s="92"/>
      <c r="H1520" s="95"/>
      <c r="I1520" s="107"/>
    </row>
    <row r="1521" spans="1:9" x14ac:dyDescent="0.2">
      <c r="A1521" s="107"/>
      <c r="B1521" s="107"/>
      <c r="C1521" s="107"/>
      <c r="D1521" s="107"/>
      <c r="E1521" s="107"/>
      <c r="F1521" s="92"/>
      <c r="G1521" s="92"/>
      <c r="H1521" s="95"/>
      <c r="I1521" s="107"/>
    </row>
    <row r="1522" spans="1:9" x14ac:dyDescent="0.2">
      <c r="A1522" s="107"/>
      <c r="B1522" s="107"/>
      <c r="C1522" s="107"/>
      <c r="D1522" s="107"/>
      <c r="E1522" s="107"/>
      <c r="F1522" s="92"/>
      <c r="G1522" s="92"/>
      <c r="H1522" s="95"/>
      <c r="I1522" s="107"/>
    </row>
    <row r="1523" spans="1:9" x14ac:dyDescent="0.2">
      <c r="A1523" s="107"/>
      <c r="B1523" s="107"/>
      <c r="C1523" s="107"/>
      <c r="D1523" s="107"/>
      <c r="E1523" s="107"/>
      <c r="F1523" s="92"/>
      <c r="G1523" s="92"/>
      <c r="H1523" s="95"/>
      <c r="I1523" s="107"/>
    </row>
    <row r="1524" spans="1:9" x14ac:dyDescent="0.2">
      <c r="A1524" s="107"/>
      <c r="B1524" s="107"/>
      <c r="C1524" s="107"/>
      <c r="D1524" s="107"/>
      <c r="E1524" s="107"/>
      <c r="F1524" s="94"/>
      <c r="G1524" s="94"/>
      <c r="H1524" s="95"/>
      <c r="I1524" s="107"/>
    </row>
    <row r="1525" spans="1:9" x14ac:dyDescent="0.2">
      <c r="A1525" s="107"/>
      <c r="B1525" s="107"/>
      <c r="C1525" s="107"/>
      <c r="D1525" s="107"/>
      <c r="E1525" s="107"/>
      <c r="F1525" s="92"/>
      <c r="G1525" s="92"/>
      <c r="H1525" s="95"/>
      <c r="I1525" s="107"/>
    </row>
    <row r="1526" spans="1:9" x14ac:dyDescent="0.2">
      <c r="A1526" s="107"/>
      <c r="B1526" s="107"/>
      <c r="C1526" s="107"/>
      <c r="D1526" s="107"/>
      <c r="E1526" s="107"/>
      <c r="F1526" s="92"/>
      <c r="G1526" s="92"/>
      <c r="H1526" s="95"/>
      <c r="I1526" s="107"/>
    </row>
    <row r="1527" spans="1:9" x14ac:dyDescent="0.2">
      <c r="A1527" s="107"/>
      <c r="B1527" s="107"/>
      <c r="C1527" s="107"/>
      <c r="D1527" s="107"/>
      <c r="E1527" s="107"/>
      <c r="F1527" s="92"/>
      <c r="G1527" s="92"/>
      <c r="H1527" s="95"/>
      <c r="I1527" s="107"/>
    </row>
    <row r="1528" spans="1:9" x14ac:dyDescent="0.2">
      <c r="A1528" s="107"/>
      <c r="B1528" s="107"/>
      <c r="C1528" s="107"/>
      <c r="D1528" s="107"/>
      <c r="E1528" s="107"/>
      <c r="F1528" s="92"/>
      <c r="G1528" s="92"/>
      <c r="H1528" s="95"/>
      <c r="I1528" s="107"/>
    </row>
    <row r="1529" spans="1:9" x14ac:dyDescent="0.2">
      <c r="A1529" s="107"/>
      <c r="B1529" s="107"/>
      <c r="C1529" s="107"/>
      <c r="D1529" s="107"/>
      <c r="E1529" s="107"/>
      <c r="F1529" s="92"/>
      <c r="G1529" s="92"/>
      <c r="H1529" s="95"/>
      <c r="I1529" s="107"/>
    </row>
    <row r="1530" spans="1:9" x14ac:dyDescent="0.2">
      <c r="A1530" s="107"/>
      <c r="B1530" s="107"/>
      <c r="C1530" s="107"/>
      <c r="D1530" s="107"/>
      <c r="E1530" s="107"/>
      <c r="F1530" s="94"/>
      <c r="G1530" s="94"/>
      <c r="H1530" s="95"/>
      <c r="I1530" s="107"/>
    </row>
    <row r="1531" spans="1:9" x14ac:dyDescent="0.2">
      <c r="A1531" s="107"/>
      <c r="B1531" s="107"/>
      <c r="C1531" s="107"/>
      <c r="D1531" s="107"/>
      <c r="E1531" s="107"/>
      <c r="F1531" s="92"/>
      <c r="G1531" s="92"/>
      <c r="H1531" s="95"/>
      <c r="I1531" s="107"/>
    </row>
    <row r="1532" spans="1:9" x14ac:dyDescent="0.2">
      <c r="A1532" s="107"/>
      <c r="B1532" s="107"/>
      <c r="C1532" s="107"/>
      <c r="D1532" s="107"/>
      <c r="E1532" s="107"/>
      <c r="F1532" s="94"/>
      <c r="G1532" s="94"/>
      <c r="H1532" s="95"/>
      <c r="I1532" s="107"/>
    </row>
    <row r="1533" spans="1:9" x14ac:dyDescent="0.2">
      <c r="A1533" s="107"/>
      <c r="B1533" s="107"/>
      <c r="C1533" s="107"/>
      <c r="D1533" s="107"/>
      <c r="E1533" s="107"/>
      <c r="F1533" s="94"/>
      <c r="G1533" s="94"/>
      <c r="H1533" s="95"/>
      <c r="I1533" s="107"/>
    </row>
    <row r="1534" spans="1:9" x14ac:dyDescent="0.2">
      <c r="A1534" s="107"/>
      <c r="B1534" s="107"/>
      <c r="C1534" s="107"/>
      <c r="D1534" s="107"/>
      <c r="E1534" s="107"/>
      <c r="F1534" s="92"/>
      <c r="G1534" s="92"/>
      <c r="H1534" s="95"/>
      <c r="I1534" s="107"/>
    </row>
    <row r="1535" spans="1:9" x14ac:dyDescent="0.2">
      <c r="A1535" s="107"/>
      <c r="B1535" s="107"/>
      <c r="C1535" s="107"/>
      <c r="D1535" s="107"/>
      <c r="E1535" s="107"/>
      <c r="F1535" s="92"/>
      <c r="G1535" s="92"/>
      <c r="H1535" s="95"/>
      <c r="I1535" s="107"/>
    </row>
    <row r="1536" spans="1:9" x14ac:dyDescent="0.2">
      <c r="A1536" s="107"/>
      <c r="B1536" s="107"/>
      <c r="C1536" s="107"/>
      <c r="D1536" s="107"/>
      <c r="E1536" s="107"/>
      <c r="F1536" s="94"/>
      <c r="G1536" s="94"/>
      <c r="H1536" s="95"/>
      <c r="I1536" s="107"/>
    </row>
    <row r="1537" spans="1:9" x14ac:dyDescent="0.2">
      <c r="A1537" s="107"/>
      <c r="B1537" s="107"/>
      <c r="C1537" s="107"/>
      <c r="D1537" s="107"/>
      <c r="E1537" s="107"/>
      <c r="F1537" s="94"/>
      <c r="G1537" s="94"/>
      <c r="H1537" s="95"/>
      <c r="I1537" s="107"/>
    </row>
    <row r="1538" spans="1:9" x14ac:dyDescent="0.2">
      <c r="A1538" s="107"/>
      <c r="B1538" s="107"/>
      <c r="C1538" s="107"/>
      <c r="D1538" s="107"/>
      <c r="E1538" s="107"/>
      <c r="F1538" s="92"/>
      <c r="G1538" s="92"/>
      <c r="H1538" s="95"/>
      <c r="I1538" s="107"/>
    </row>
    <row r="1539" spans="1:9" x14ac:dyDescent="0.2">
      <c r="A1539" s="107"/>
      <c r="B1539" s="107"/>
      <c r="C1539" s="107"/>
      <c r="D1539" s="107"/>
      <c r="E1539" s="107"/>
      <c r="F1539" s="92"/>
      <c r="G1539" s="92"/>
      <c r="H1539" s="95"/>
      <c r="I1539" s="107"/>
    </row>
    <row r="1540" spans="1:9" x14ac:dyDescent="0.2">
      <c r="A1540" s="107"/>
      <c r="B1540" s="107"/>
      <c r="C1540" s="107"/>
      <c r="D1540" s="107"/>
      <c r="E1540" s="107"/>
      <c r="F1540" s="92"/>
      <c r="G1540" s="92"/>
      <c r="H1540" s="95"/>
      <c r="I1540" s="107"/>
    </row>
    <row r="1541" spans="1:9" x14ac:dyDescent="0.2">
      <c r="A1541" s="107"/>
      <c r="B1541" s="107"/>
      <c r="C1541" s="107"/>
      <c r="D1541" s="107"/>
      <c r="E1541" s="107"/>
      <c r="F1541" s="92"/>
      <c r="G1541" s="92"/>
      <c r="H1541" s="95"/>
      <c r="I1541" s="107"/>
    </row>
    <row r="1542" spans="1:9" x14ac:dyDescent="0.2">
      <c r="A1542" s="107"/>
      <c r="B1542" s="107"/>
      <c r="C1542" s="107"/>
      <c r="D1542" s="107"/>
      <c r="E1542" s="107"/>
      <c r="F1542" s="92"/>
      <c r="G1542" s="92"/>
      <c r="H1542" s="95"/>
      <c r="I1542" s="107"/>
    </row>
    <row r="1543" spans="1:9" x14ac:dyDescent="0.2">
      <c r="A1543" s="107"/>
      <c r="B1543" s="107"/>
      <c r="C1543" s="107"/>
      <c r="D1543" s="107"/>
      <c r="E1543" s="107"/>
      <c r="F1543" s="92"/>
      <c r="G1543" s="92"/>
      <c r="H1543" s="95"/>
      <c r="I1543" s="107"/>
    </row>
    <row r="1544" spans="1:9" x14ac:dyDescent="0.2">
      <c r="A1544" s="107"/>
      <c r="B1544" s="107"/>
      <c r="C1544" s="107"/>
      <c r="D1544" s="107"/>
      <c r="E1544" s="107"/>
      <c r="F1544" s="92"/>
      <c r="G1544" s="92"/>
      <c r="H1544" s="95"/>
      <c r="I1544" s="107"/>
    </row>
    <row r="1545" spans="1:9" x14ac:dyDescent="0.2">
      <c r="A1545" s="107"/>
      <c r="B1545" s="107"/>
      <c r="C1545" s="107"/>
      <c r="D1545" s="107"/>
      <c r="E1545" s="107"/>
      <c r="F1545" s="92"/>
      <c r="G1545" s="92"/>
      <c r="H1545" s="95"/>
      <c r="I1545" s="107"/>
    </row>
    <row r="1546" spans="1:9" x14ac:dyDescent="0.2">
      <c r="A1546" s="107"/>
      <c r="B1546" s="107"/>
      <c r="C1546" s="107"/>
      <c r="D1546" s="107"/>
      <c r="E1546" s="107"/>
      <c r="F1546" s="92"/>
      <c r="G1546" s="92"/>
      <c r="H1546" s="95"/>
      <c r="I1546" s="107"/>
    </row>
    <row r="1547" spans="1:9" x14ac:dyDescent="0.2">
      <c r="A1547" s="107"/>
      <c r="B1547" s="107"/>
      <c r="C1547" s="107"/>
      <c r="D1547" s="107"/>
      <c r="E1547" s="107"/>
      <c r="F1547" s="94"/>
      <c r="G1547" s="94"/>
      <c r="H1547" s="95"/>
      <c r="I1547" s="107"/>
    </row>
    <row r="1548" spans="1:9" x14ac:dyDescent="0.2">
      <c r="A1548" s="107"/>
      <c r="B1548" s="107"/>
      <c r="C1548" s="107"/>
      <c r="D1548" s="107"/>
      <c r="E1548" s="107"/>
      <c r="F1548" s="92"/>
      <c r="G1548" s="92"/>
      <c r="H1548" s="95"/>
      <c r="I1548" s="107"/>
    </row>
    <row r="1549" spans="1:9" x14ac:dyDescent="0.2">
      <c r="A1549" s="107"/>
      <c r="B1549" s="107"/>
      <c r="C1549" s="107"/>
      <c r="D1549" s="107"/>
      <c r="E1549" s="107"/>
      <c r="F1549" s="94"/>
      <c r="G1549" s="94"/>
      <c r="H1549" s="95"/>
      <c r="I1549" s="107"/>
    </row>
    <row r="1550" spans="1:9" x14ac:dyDescent="0.2">
      <c r="A1550" s="107"/>
      <c r="B1550" s="107"/>
      <c r="C1550" s="107"/>
      <c r="D1550" s="107"/>
      <c r="E1550" s="107"/>
      <c r="F1550" s="92"/>
      <c r="G1550" s="92"/>
      <c r="H1550" s="95"/>
      <c r="I1550" s="107"/>
    </row>
    <row r="1551" spans="1:9" x14ac:dyDescent="0.2">
      <c r="A1551" s="107"/>
      <c r="B1551" s="107"/>
      <c r="C1551" s="107"/>
      <c r="D1551" s="107"/>
      <c r="E1551" s="107"/>
      <c r="F1551" s="92"/>
      <c r="G1551" s="92"/>
      <c r="H1551" s="95"/>
      <c r="I1551" s="107"/>
    </row>
    <row r="1552" spans="1:9" x14ac:dyDescent="0.2">
      <c r="A1552" s="107"/>
      <c r="B1552" s="107"/>
      <c r="C1552" s="107"/>
      <c r="D1552" s="107"/>
      <c r="E1552" s="107"/>
      <c r="F1552" s="92"/>
      <c r="G1552" s="92"/>
      <c r="H1552" s="95"/>
      <c r="I1552" s="107"/>
    </row>
    <row r="1553" spans="1:9" x14ac:dyDescent="0.2">
      <c r="A1553" s="107"/>
      <c r="B1553" s="107"/>
      <c r="C1553" s="107"/>
      <c r="D1553" s="107"/>
      <c r="E1553" s="107"/>
      <c r="F1553" s="94"/>
      <c r="G1553" s="94"/>
      <c r="H1553" s="95"/>
      <c r="I1553" s="107"/>
    </row>
    <row r="1554" spans="1:9" x14ac:dyDescent="0.2">
      <c r="A1554" s="107"/>
      <c r="B1554" s="107"/>
      <c r="C1554" s="107"/>
      <c r="D1554" s="107"/>
      <c r="E1554" s="107"/>
      <c r="F1554" s="92"/>
      <c r="G1554" s="92"/>
      <c r="H1554" s="95"/>
      <c r="I1554" s="107"/>
    </row>
    <row r="1555" spans="1:9" x14ac:dyDescent="0.2">
      <c r="A1555" s="107"/>
      <c r="B1555" s="107"/>
      <c r="C1555" s="107"/>
      <c r="D1555" s="107"/>
      <c r="E1555" s="107"/>
      <c r="F1555" s="92"/>
      <c r="G1555" s="92"/>
      <c r="H1555" s="95"/>
      <c r="I1555" s="107"/>
    </row>
    <row r="1556" spans="1:9" x14ac:dyDescent="0.2">
      <c r="A1556" s="107"/>
      <c r="B1556" s="107"/>
      <c r="C1556" s="107"/>
      <c r="D1556" s="107"/>
      <c r="E1556" s="107"/>
      <c r="F1556" s="92"/>
      <c r="G1556" s="92"/>
      <c r="H1556" s="95"/>
      <c r="I1556" s="107"/>
    </row>
    <row r="1557" spans="1:9" x14ac:dyDescent="0.2">
      <c r="A1557" s="107"/>
      <c r="B1557" s="107"/>
      <c r="C1557" s="107"/>
      <c r="D1557" s="107"/>
      <c r="E1557" s="107"/>
      <c r="F1557" s="92"/>
      <c r="G1557" s="92"/>
      <c r="H1557" s="95"/>
      <c r="I1557" s="107"/>
    </row>
    <row r="1558" spans="1:9" x14ac:dyDescent="0.2">
      <c r="A1558" s="107"/>
      <c r="B1558" s="107"/>
      <c r="C1558" s="107"/>
      <c r="D1558" s="107"/>
      <c r="E1558" s="107"/>
      <c r="F1558" s="92"/>
      <c r="G1558" s="92"/>
      <c r="H1558" s="95"/>
      <c r="I1558" s="107"/>
    </row>
    <row r="1559" spans="1:9" x14ac:dyDescent="0.2">
      <c r="A1559" s="107"/>
      <c r="B1559" s="107"/>
      <c r="C1559" s="107"/>
      <c r="D1559" s="107"/>
      <c r="E1559" s="107"/>
      <c r="F1559" s="92"/>
      <c r="G1559" s="92"/>
      <c r="H1559" s="95"/>
      <c r="I1559" s="107"/>
    </row>
    <row r="1560" spans="1:9" x14ac:dyDescent="0.2">
      <c r="A1560" s="107"/>
      <c r="B1560" s="107"/>
      <c r="C1560" s="107"/>
      <c r="D1560" s="107"/>
      <c r="E1560" s="107"/>
      <c r="F1560" s="92"/>
      <c r="G1560" s="92"/>
      <c r="H1560" s="95"/>
      <c r="I1560" s="107"/>
    </row>
    <row r="1561" spans="1:9" x14ac:dyDescent="0.2">
      <c r="A1561" s="107"/>
      <c r="B1561" s="107"/>
      <c r="C1561" s="107"/>
      <c r="D1561" s="107"/>
      <c r="E1561" s="107"/>
      <c r="F1561" s="92"/>
      <c r="G1561" s="92"/>
      <c r="H1561" s="95"/>
      <c r="I1561" s="107"/>
    </row>
    <row r="1562" spans="1:9" x14ac:dyDescent="0.2">
      <c r="A1562" s="107"/>
      <c r="B1562" s="107"/>
      <c r="C1562" s="107"/>
      <c r="D1562" s="107"/>
      <c r="E1562" s="107"/>
      <c r="F1562" s="92"/>
      <c r="G1562" s="92"/>
      <c r="H1562" s="95"/>
      <c r="I1562" s="107"/>
    </row>
    <row r="1563" spans="1:9" x14ac:dyDescent="0.2">
      <c r="A1563" s="107"/>
      <c r="B1563" s="107"/>
      <c r="C1563" s="107"/>
      <c r="D1563" s="107"/>
      <c r="E1563" s="107"/>
      <c r="F1563" s="92"/>
      <c r="G1563" s="92"/>
      <c r="H1563" s="95"/>
      <c r="I1563" s="107"/>
    </row>
    <row r="1564" spans="1:9" x14ac:dyDescent="0.2">
      <c r="A1564" s="107"/>
      <c r="B1564" s="107"/>
      <c r="C1564" s="107"/>
      <c r="D1564" s="107"/>
      <c r="E1564" s="107"/>
      <c r="F1564" s="92"/>
      <c r="G1564" s="92"/>
      <c r="H1564" s="95"/>
      <c r="I1564" s="107"/>
    </row>
    <row r="1565" spans="1:9" x14ac:dyDescent="0.2">
      <c r="A1565" s="107"/>
      <c r="B1565" s="107"/>
      <c r="C1565" s="107"/>
      <c r="D1565" s="107"/>
      <c r="E1565" s="107"/>
      <c r="F1565" s="92"/>
      <c r="G1565" s="92"/>
      <c r="H1565" s="95"/>
      <c r="I1565" s="107"/>
    </row>
    <row r="1566" spans="1:9" x14ac:dyDescent="0.2">
      <c r="A1566" s="107"/>
      <c r="B1566" s="107"/>
      <c r="C1566" s="107"/>
      <c r="D1566" s="107"/>
      <c r="E1566" s="107"/>
      <c r="F1566" s="92"/>
      <c r="G1566" s="92"/>
      <c r="H1566" s="95"/>
      <c r="I1566" s="107"/>
    </row>
    <row r="1567" spans="1:9" x14ac:dyDescent="0.2">
      <c r="A1567" s="107"/>
      <c r="B1567" s="107"/>
      <c r="C1567" s="107"/>
      <c r="D1567" s="107"/>
      <c r="E1567" s="107"/>
      <c r="F1567" s="92"/>
      <c r="G1567" s="92"/>
      <c r="H1567" s="95"/>
      <c r="I1567" s="107"/>
    </row>
    <row r="1568" spans="1:9" x14ac:dyDescent="0.2">
      <c r="A1568" s="107"/>
      <c r="B1568" s="107"/>
      <c r="C1568" s="107"/>
      <c r="D1568" s="107"/>
      <c r="E1568" s="107"/>
      <c r="F1568" s="92"/>
      <c r="G1568" s="92"/>
      <c r="H1568" s="95"/>
      <c r="I1568" s="107"/>
    </row>
    <row r="1569" spans="1:9" x14ac:dyDescent="0.2">
      <c r="A1569" s="107"/>
      <c r="B1569" s="107"/>
      <c r="C1569" s="107"/>
      <c r="D1569" s="107"/>
      <c r="E1569" s="107"/>
      <c r="F1569" s="92"/>
      <c r="G1569" s="92"/>
      <c r="H1569" s="95"/>
      <c r="I1569" s="107"/>
    </row>
    <row r="1570" spans="1:9" x14ac:dyDescent="0.2">
      <c r="A1570" s="107"/>
      <c r="B1570" s="107"/>
      <c r="C1570" s="107"/>
      <c r="D1570" s="107"/>
      <c r="E1570" s="107"/>
      <c r="F1570" s="92"/>
      <c r="G1570" s="92"/>
      <c r="H1570" s="95"/>
      <c r="I1570" s="107"/>
    </row>
    <row r="1571" spans="1:9" x14ac:dyDescent="0.2">
      <c r="A1571" s="107"/>
      <c r="B1571" s="107"/>
      <c r="C1571" s="107"/>
      <c r="D1571" s="107"/>
      <c r="E1571" s="107"/>
      <c r="F1571" s="92"/>
      <c r="G1571" s="92"/>
      <c r="H1571" s="95"/>
      <c r="I1571" s="107"/>
    </row>
    <row r="1572" spans="1:9" x14ac:dyDescent="0.2">
      <c r="A1572" s="107"/>
      <c r="B1572" s="107"/>
      <c r="C1572" s="107"/>
      <c r="D1572" s="107"/>
      <c r="E1572" s="107"/>
      <c r="F1572" s="92"/>
      <c r="G1572" s="92"/>
      <c r="H1572" s="95"/>
      <c r="I1572" s="107"/>
    </row>
    <row r="1573" spans="1:9" x14ac:dyDescent="0.2">
      <c r="A1573" s="107"/>
      <c r="B1573" s="107"/>
      <c r="C1573" s="107"/>
      <c r="D1573" s="107"/>
      <c r="E1573" s="107"/>
      <c r="F1573" s="92"/>
      <c r="G1573" s="92"/>
      <c r="H1573" s="95"/>
      <c r="I1573" s="107"/>
    </row>
    <row r="1574" spans="1:9" x14ac:dyDescent="0.2">
      <c r="A1574" s="107"/>
      <c r="B1574" s="107"/>
      <c r="C1574" s="107"/>
      <c r="D1574" s="107"/>
      <c r="E1574" s="107"/>
      <c r="F1574" s="92"/>
      <c r="G1574" s="92"/>
      <c r="H1574" s="95"/>
      <c r="I1574" s="107"/>
    </row>
    <row r="1575" spans="1:9" x14ac:dyDescent="0.2">
      <c r="A1575" s="107"/>
      <c r="B1575" s="107"/>
      <c r="C1575" s="107"/>
      <c r="D1575" s="107"/>
      <c r="E1575" s="107"/>
      <c r="F1575" s="92"/>
      <c r="G1575" s="92"/>
      <c r="H1575" s="95"/>
      <c r="I1575" s="107"/>
    </row>
    <row r="1576" spans="1:9" x14ac:dyDescent="0.2">
      <c r="A1576" s="107"/>
      <c r="B1576" s="107"/>
      <c r="C1576" s="107"/>
      <c r="D1576" s="107"/>
      <c r="E1576" s="107"/>
      <c r="F1576" s="92"/>
      <c r="G1576" s="92"/>
      <c r="H1576" s="95"/>
      <c r="I1576" s="107"/>
    </row>
    <row r="1577" spans="1:9" x14ac:dyDescent="0.2">
      <c r="A1577" s="107"/>
      <c r="B1577" s="107"/>
      <c r="C1577" s="107"/>
      <c r="D1577" s="107"/>
      <c r="E1577" s="107"/>
      <c r="F1577" s="92"/>
      <c r="G1577" s="92"/>
      <c r="H1577" s="95"/>
      <c r="I1577" s="107"/>
    </row>
    <row r="1578" spans="1:9" x14ac:dyDescent="0.2">
      <c r="A1578" s="107"/>
      <c r="B1578" s="107"/>
      <c r="C1578" s="107"/>
      <c r="D1578" s="107"/>
      <c r="E1578" s="107"/>
      <c r="F1578" s="92"/>
      <c r="G1578" s="92"/>
      <c r="H1578" s="95"/>
      <c r="I1578" s="107"/>
    </row>
    <row r="1579" spans="1:9" x14ac:dyDescent="0.2">
      <c r="A1579" s="107"/>
      <c r="B1579" s="107"/>
      <c r="C1579" s="107"/>
      <c r="D1579" s="107"/>
      <c r="E1579" s="107"/>
      <c r="F1579" s="92"/>
      <c r="G1579" s="92"/>
      <c r="H1579" s="95"/>
      <c r="I1579" s="107"/>
    </row>
    <row r="1580" spans="1:9" x14ac:dyDescent="0.2">
      <c r="A1580" s="107"/>
      <c r="B1580" s="107"/>
      <c r="C1580" s="107"/>
      <c r="D1580" s="107"/>
      <c r="E1580" s="107"/>
      <c r="F1580" s="92"/>
      <c r="G1580" s="92"/>
      <c r="H1580" s="95"/>
      <c r="I1580" s="107"/>
    </row>
    <row r="1581" spans="1:9" x14ac:dyDescent="0.2">
      <c r="A1581" s="107"/>
      <c r="B1581" s="107"/>
      <c r="C1581" s="107"/>
      <c r="D1581" s="107"/>
      <c r="E1581" s="107"/>
      <c r="F1581" s="92"/>
      <c r="G1581" s="92"/>
      <c r="H1581" s="95"/>
      <c r="I1581" s="107"/>
    </row>
    <row r="1582" spans="1:9" x14ac:dyDescent="0.2">
      <c r="A1582" s="107"/>
      <c r="B1582" s="107"/>
      <c r="C1582" s="107"/>
      <c r="D1582" s="107"/>
      <c r="E1582" s="107"/>
      <c r="F1582" s="92"/>
      <c r="G1582" s="92"/>
      <c r="H1582" s="95"/>
      <c r="I1582" s="107"/>
    </row>
    <row r="1583" spans="1:9" x14ac:dyDescent="0.2">
      <c r="A1583" s="107"/>
      <c r="B1583" s="107"/>
      <c r="C1583" s="107"/>
      <c r="D1583" s="107"/>
      <c r="E1583" s="107"/>
      <c r="F1583" s="92"/>
      <c r="G1583" s="92"/>
      <c r="H1583" s="95"/>
      <c r="I1583" s="107"/>
    </row>
    <row r="1584" spans="1:9" x14ac:dyDescent="0.2">
      <c r="A1584" s="107"/>
      <c r="B1584" s="107"/>
      <c r="C1584" s="107"/>
      <c r="D1584" s="107"/>
      <c r="E1584" s="107"/>
      <c r="F1584" s="92"/>
      <c r="G1584" s="92"/>
      <c r="H1584" s="95"/>
      <c r="I1584" s="107"/>
    </row>
    <row r="1585" spans="1:9" x14ac:dyDescent="0.2">
      <c r="A1585" s="107"/>
      <c r="B1585" s="107"/>
      <c r="C1585" s="107"/>
      <c r="D1585" s="107"/>
      <c r="E1585" s="107"/>
      <c r="F1585" s="92"/>
      <c r="G1585" s="92"/>
      <c r="H1585" s="95"/>
      <c r="I1585" s="107"/>
    </row>
    <row r="1586" spans="1:9" x14ac:dyDescent="0.2">
      <c r="A1586" s="107"/>
      <c r="B1586" s="107"/>
      <c r="C1586" s="107"/>
      <c r="D1586" s="107"/>
      <c r="E1586" s="107"/>
      <c r="F1586" s="92"/>
      <c r="G1586" s="92"/>
      <c r="H1586" s="95"/>
      <c r="I1586" s="107"/>
    </row>
    <row r="1587" spans="1:9" x14ac:dyDescent="0.2">
      <c r="A1587" s="107"/>
      <c r="B1587" s="107"/>
      <c r="C1587" s="107"/>
      <c r="D1587" s="107"/>
      <c r="E1587" s="107"/>
      <c r="F1587" s="92"/>
      <c r="G1587" s="92"/>
      <c r="H1587" s="95"/>
      <c r="I1587" s="107"/>
    </row>
    <row r="1588" spans="1:9" x14ac:dyDescent="0.2">
      <c r="A1588" s="107"/>
      <c r="B1588" s="107"/>
      <c r="C1588" s="107"/>
      <c r="D1588" s="107"/>
      <c r="E1588" s="107"/>
      <c r="F1588" s="92"/>
      <c r="G1588" s="92"/>
      <c r="H1588" s="95"/>
      <c r="I1588" s="107"/>
    </row>
    <row r="1589" spans="1:9" x14ac:dyDescent="0.2">
      <c r="A1589" s="131"/>
      <c r="B1589" s="107"/>
      <c r="C1589" s="107"/>
      <c r="D1589" s="107"/>
      <c r="E1589" s="107"/>
      <c r="F1589" s="92"/>
      <c r="G1589" s="92"/>
      <c r="H1589" s="95"/>
      <c r="I1589" s="107"/>
    </row>
    <row r="1590" spans="1:9" x14ac:dyDescent="0.2">
      <c r="A1590" s="107"/>
      <c r="B1590" s="107"/>
      <c r="C1590" s="107"/>
      <c r="D1590" s="107"/>
      <c r="E1590" s="107"/>
      <c r="F1590" s="92"/>
      <c r="G1590" s="92"/>
      <c r="H1590" s="95"/>
      <c r="I1590" s="107"/>
    </row>
    <row r="1591" spans="1:9" x14ac:dyDescent="0.2">
      <c r="A1591" s="107"/>
      <c r="B1591" s="107"/>
      <c r="C1591" s="107"/>
      <c r="D1591" s="107"/>
      <c r="E1591" s="107"/>
      <c r="F1591" s="94"/>
      <c r="G1591" s="94"/>
      <c r="H1591" s="95"/>
      <c r="I1591" s="107"/>
    </row>
    <row r="1592" spans="1:9" x14ac:dyDescent="0.2">
      <c r="A1592" s="107"/>
      <c r="B1592" s="107"/>
      <c r="C1592" s="107"/>
      <c r="D1592" s="107"/>
      <c r="E1592" s="107"/>
      <c r="F1592" s="92"/>
      <c r="G1592" s="92"/>
      <c r="H1592" s="95"/>
      <c r="I1592" s="107"/>
    </row>
    <row r="1593" spans="1:9" x14ac:dyDescent="0.2">
      <c r="A1593" s="107"/>
      <c r="B1593" s="107"/>
      <c r="C1593" s="107"/>
      <c r="D1593" s="107"/>
      <c r="E1593" s="107"/>
      <c r="F1593" s="92"/>
      <c r="G1593" s="92"/>
      <c r="H1593" s="95"/>
      <c r="I1593" s="107"/>
    </row>
    <row r="1594" spans="1:9" x14ac:dyDescent="0.2">
      <c r="A1594" s="107"/>
      <c r="B1594" s="107"/>
      <c r="C1594" s="107"/>
      <c r="D1594" s="107"/>
      <c r="E1594" s="107"/>
      <c r="F1594" s="92"/>
      <c r="G1594" s="92"/>
      <c r="H1594" s="95"/>
      <c r="I1594" s="107"/>
    </row>
    <row r="1595" spans="1:9" x14ac:dyDescent="0.2">
      <c r="A1595" s="107"/>
      <c r="B1595" s="107"/>
      <c r="C1595" s="107"/>
      <c r="D1595" s="107"/>
      <c r="E1595" s="107"/>
      <c r="F1595" s="92"/>
      <c r="G1595" s="92"/>
      <c r="H1595" s="95"/>
      <c r="I1595" s="107"/>
    </row>
    <row r="1596" spans="1:9" x14ac:dyDescent="0.2">
      <c r="A1596" s="107"/>
      <c r="B1596" s="107"/>
      <c r="C1596" s="107"/>
      <c r="D1596" s="107"/>
      <c r="E1596" s="107"/>
      <c r="F1596" s="92"/>
      <c r="G1596" s="92"/>
      <c r="H1596" s="95"/>
      <c r="I1596" s="107"/>
    </row>
    <row r="1597" spans="1:9" x14ac:dyDescent="0.2">
      <c r="A1597" s="107"/>
      <c r="B1597" s="107"/>
      <c r="C1597" s="107"/>
      <c r="D1597" s="107"/>
      <c r="E1597" s="107"/>
      <c r="F1597" s="92"/>
      <c r="G1597" s="92"/>
      <c r="H1597" s="95"/>
      <c r="I1597" s="107"/>
    </row>
    <row r="1598" spans="1:9" x14ac:dyDescent="0.2">
      <c r="A1598" s="107"/>
      <c r="B1598" s="107"/>
      <c r="C1598" s="107"/>
      <c r="D1598" s="107"/>
      <c r="E1598" s="107"/>
      <c r="F1598" s="92"/>
      <c r="G1598" s="92"/>
      <c r="H1598" s="95"/>
      <c r="I1598" s="107"/>
    </row>
    <row r="1599" spans="1:9" x14ac:dyDescent="0.2">
      <c r="A1599" s="107"/>
      <c r="B1599" s="107"/>
      <c r="C1599" s="107"/>
      <c r="D1599" s="107"/>
      <c r="E1599" s="107"/>
      <c r="F1599" s="92"/>
      <c r="G1599" s="92"/>
      <c r="H1599" s="95"/>
      <c r="I1599" s="107"/>
    </row>
    <row r="1600" spans="1:9" x14ac:dyDescent="0.2">
      <c r="A1600" s="107"/>
      <c r="B1600" s="107"/>
      <c r="C1600" s="107"/>
      <c r="D1600" s="107"/>
      <c r="E1600" s="107"/>
      <c r="F1600" s="92"/>
      <c r="G1600" s="92"/>
      <c r="H1600" s="95"/>
      <c r="I1600" s="107"/>
    </row>
    <row r="1601" spans="1:9" x14ac:dyDescent="0.2">
      <c r="A1601" s="107"/>
      <c r="B1601" s="107"/>
      <c r="C1601" s="107"/>
      <c r="D1601" s="107"/>
      <c r="E1601" s="107"/>
      <c r="F1601" s="92"/>
      <c r="G1601" s="92"/>
      <c r="H1601" s="95"/>
      <c r="I1601" s="107"/>
    </row>
    <row r="1602" spans="1:9" x14ac:dyDescent="0.2">
      <c r="A1602" s="107"/>
      <c r="B1602" s="107"/>
      <c r="C1602" s="107"/>
      <c r="D1602" s="107"/>
      <c r="E1602" s="107"/>
      <c r="F1602" s="94"/>
      <c r="G1602" s="94"/>
      <c r="H1602" s="95"/>
      <c r="I1602" s="107"/>
    </row>
    <row r="1603" spans="1:9" x14ac:dyDescent="0.2">
      <c r="A1603" s="107"/>
      <c r="B1603" s="107"/>
      <c r="C1603" s="107"/>
      <c r="D1603" s="107"/>
      <c r="E1603" s="107"/>
      <c r="F1603" s="92"/>
      <c r="G1603" s="92"/>
      <c r="H1603" s="95"/>
      <c r="I1603" s="107"/>
    </row>
    <row r="1604" spans="1:9" x14ac:dyDescent="0.2">
      <c r="A1604" s="107"/>
      <c r="B1604" s="107"/>
      <c r="C1604" s="107"/>
      <c r="D1604" s="107"/>
      <c r="E1604" s="107"/>
      <c r="F1604" s="94"/>
      <c r="G1604" s="94"/>
      <c r="H1604" s="95"/>
      <c r="I1604" s="107"/>
    </row>
    <row r="1605" spans="1:9" x14ac:dyDescent="0.2">
      <c r="A1605" s="107"/>
      <c r="B1605" s="107"/>
      <c r="C1605" s="107"/>
      <c r="D1605" s="107"/>
      <c r="E1605" s="107"/>
      <c r="F1605" s="92"/>
      <c r="G1605" s="92"/>
      <c r="H1605" s="95"/>
      <c r="I1605" s="107"/>
    </row>
    <row r="1606" spans="1:9" x14ac:dyDescent="0.2">
      <c r="A1606" s="107"/>
      <c r="B1606" s="107"/>
      <c r="C1606" s="107"/>
      <c r="D1606" s="107"/>
      <c r="E1606" s="107"/>
      <c r="F1606" s="92"/>
      <c r="G1606" s="92"/>
      <c r="H1606" s="95"/>
      <c r="I1606" s="107"/>
    </row>
    <row r="1607" spans="1:9" x14ac:dyDescent="0.2">
      <c r="A1607" s="107"/>
      <c r="B1607" s="107"/>
      <c r="C1607" s="107"/>
      <c r="D1607" s="107"/>
      <c r="E1607" s="107"/>
      <c r="F1607" s="92"/>
      <c r="G1607" s="92"/>
      <c r="H1607" s="95"/>
      <c r="I1607" s="107"/>
    </row>
    <row r="1608" spans="1:9" x14ac:dyDescent="0.2">
      <c r="A1608" s="107"/>
      <c r="B1608" s="107"/>
      <c r="C1608" s="107"/>
      <c r="D1608" s="107"/>
      <c r="E1608" s="107"/>
      <c r="F1608" s="92"/>
      <c r="G1608" s="92"/>
      <c r="H1608" s="95"/>
      <c r="I1608" s="107"/>
    </row>
    <row r="1609" spans="1:9" x14ac:dyDescent="0.2">
      <c r="A1609" s="107"/>
      <c r="B1609" s="107"/>
      <c r="C1609" s="107"/>
      <c r="D1609" s="107"/>
      <c r="E1609" s="107"/>
      <c r="F1609" s="92"/>
      <c r="G1609" s="92"/>
      <c r="H1609" s="95"/>
      <c r="I1609" s="107"/>
    </row>
    <row r="1610" spans="1:9" x14ac:dyDescent="0.2">
      <c r="A1610" s="107"/>
      <c r="B1610" s="107"/>
      <c r="C1610" s="107"/>
      <c r="D1610" s="107"/>
      <c r="E1610" s="107"/>
      <c r="F1610" s="92"/>
      <c r="G1610" s="92"/>
      <c r="H1610" s="95"/>
      <c r="I1610" s="107"/>
    </row>
    <row r="1611" spans="1:9" x14ac:dyDescent="0.2">
      <c r="A1611" s="107"/>
      <c r="B1611" s="107"/>
      <c r="C1611" s="107"/>
      <c r="D1611" s="107"/>
      <c r="E1611" s="107"/>
      <c r="F1611" s="92"/>
      <c r="G1611" s="92"/>
      <c r="H1611" s="95"/>
      <c r="I1611" s="107"/>
    </row>
    <row r="1612" spans="1:9" x14ac:dyDescent="0.2">
      <c r="A1612" s="107"/>
      <c r="B1612" s="107"/>
      <c r="C1612" s="107"/>
      <c r="D1612" s="107"/>
      <c r="E1612" s="107"/>
      <c r="F1612" s="92"/>
      <c r="G1612" s="92"/>
      <c r="H1612" s="95"/>
      <c r="I1612" s="107"/>
    </row>
    <row r="1613" spans="1:9" x14ac:dyDescent="0.2">
      <c r="A1613" s="107"/>
      <c r="B1613" s="107"/>
      <c r="C1613" s="107"/>
      <c r="D1613" s="107"/>
      <c r="E1613" s="107"/>
      <c r="F1613" s="92"/>
      <c r="G1613" s="92"/>
      <c r="H1613" s="95"/>
      <c r="I1613" s="107"/>
    </row>
    <row r="1614" spans="1:9" x14ac:dyDescent="0.2">
      <c r="A1614" s="107"/>
      <c r="B1614" s="107"/>
      <c r="C1614" s="107"/>
      <c r="D1614" s="107"/>
      <c r="E1614" s="107"/>
      <c r="F1614" s="92"/>
      <c r="G1614" s="92"/>
      <c r="H1614" s="95"/>
      <c r="I1614" s="107"/>
    </row>
    <row r="1615" spans="1:9" x14ac:dyDescent="0.2">
      <c r="A1615" s="107"/>
      <c r="B1615" s="107"/>
      <c r="C1615" s="107"/>
      <c r="D1615" s="107"/>
      <c r="E1615" s="107"/>
      <c r="F1615" s="92"/>
      <c r="G1615" s="92"/>
      <c r="H1615" s="95"/>
      <c r="I1615" s="107"/>
    </row>
    <row r="1616" spans="1:9" x14ac:dyDescent="0.2">
      <c r="B1616"/>
      <c r="C1616"/>
      <c r="D1616"/>
      <c r="E1616"/>
      <c r="F1616" s="92"/>
      <c r="G1616" s="92"/>
      <c r="H1616" s="95"/>
    </row>
    <row r="1617" spans="1:9" x14ac:dyDescent="0.2">
      <c r="B1617"/>
      <c r="C1617"/>
      <c r="D1617"/>
      <c r="E1617"/>
      <c r="F1617" s="92"/>
      <c r="G1617" s="92"/>
      <c r="H1617" s="95"/>
    </row>
    <row r="1618" spans="1:9" x14ac:dyDescent="0.2">
      <c r="B1618"/>
      <c r="C1618"/>
      <c r="D1618"/>
      <c r="E1618"/>
      <c r="F1618" s="92"/>
      <c r="G1618" s="92"/>
      <c r="H1618" s="95"/>
    </row>
    <row r="1619" spans="1:9" x14ac:dyDescent="0.2">
      <c r="B1619"/>
      <c r="C1619"/>
      <c r="D1619"/>
      <c r="E1619"/>
      <c r="F1619" s="92"/>
      <c r="G1619" s="92"/>
      <c r="H1619" s="95"/>
    </row>
    <row r="1620" spans="1:9" x14ac:dyDescent="0.2">
      <c r="B1620"/>
      <c r="C1620"/>
      <c r="D1620"/>
      <c r="E1620"/>
      <c r="F1620" s="92"/>
      <c r="G1620" s="92"/>
      <c r="H1620" s="95"/>
    </row>
    <row r="1621" spans="1:9" x14ac:dyDescent="0.2">
      <c r="A1621" s="107"/>
      <c r="B1621" s="107"/>
      <c r="C1621" s="107"/>
      <c r="D1621" s="107"/>
      <c r="E1621" s="107"/>
      <c r="F1621" s="94"/>
      <c r="G1621" s="94"/>
      <c r="H1621" s="95"/>
      <c r="I1621" s="107"/>
    </row>
    <row r="1622" spans="1:9" x14ac:dyDescent="0.2">
      <c r="B1622"/>
      <c r="C1622"/>
      <c r="D1622"/>
      <c r="E1622"/>
      <c r="F1622" s="92"/>
      <c r="G1622" s="92"/>
      <c r="H1622" s="95"/>
    </row>
    <row r="1623" spans="1:9" x14ac:dyDescent="0.2">
      <c r="B1623"/>
      <c r="C1623"/>
      <c r="D1623"/>
      <c r="E1623"/>
      <c r="F1623" s="92"/>
      <c r="G1623" s="92"/>
      <c r="H1623" s="95"/>
    </row>
    <row r="1624" spans="1:9" x14ac:dyDescent="0.2">
      <c r="A1624" s="107"/>
      <c r="B1624" s="107"/>
      <c r="C1624" s="107"/>
      <c r="D1624" s="107"/>
      <c r="E1624" s="107"/>
      <c r="F1624" s="94"/>
      <c r="G1624" s="94"/>
      <c r="H1624" s="95"/>
      <c r="I1624" s="107"/>
    </row>
    <row r="1625" spans="1:9" x14ac:dyDescent="0.2">
      <c r="A1625" s="107"/>
      <c r="B1625" s="107"/>
      <c r="C1625" s="107"/>
      <c r="D1625" s="107"/>
      <c r="E1625" s="107"/>
      <c r="F1625" s="92"/>
      <c r="G1625" s="92"/>
      <c r="H1625" s="95"/>
      <c r="I1625" s="107"/>
    </row>
    <row r="1626" spans="1:9" x14ac:dyDescent="0.2">
      <c r="B1626"/>
      <c r="C1626"/>
      <c r="D1626"/>
      <c r="E1626"/>
      <c r="F1626" s="92"/>
      <c r="G1626" s="92"/>
      <c r="H1626" s="95"/>
    </row>
    <row r="1627" spans="1:9" x14ac:dyDescent="0.2">
      <c r="A1627" s="107"/>
      <c r="B1627" s="107"/>
      <c r="C1627" s="107"/>
      <c r="D1627" s="107"/>
      <c r="E1627" s="107"/>
      <c r="F1627" s="92"/>
      <c r="G1627" s="92"/>
      <c r="H1627" s="95"/>
      <c r="I1627" s="107"/>
    </row>
    <row r="1628" spans="1:9" x14ac:dyDescent="0.2">
      <c r="B1628"/>
      <c r="C1628"/>
      <c r="D1628"/>
      <c r="E1628"/>
      <c r="F1628" s="94"/>
      <c r="G1628" s="94"/>
      <c r="H1628" s="95"/>
    </row>
    <row r="1629" spans="1:9" x14ac:dyDescent="0.2">
      <c r="B1629"/>
      <c r="C1629"/>
      <c r="D1629"/>
      <c r="E1629"/>
      <c r="F1629" s="94"/>
      <c r="G1629" s="94"/>
      <c r="H1629" s="95"/>
    </row>
    <row r="1630" spans="1:9" x14ac:dyDescent="0.2">
      <c r="A1630" s="107"/>
      <c r="B1630" s="107"/>
      <c r="C1630" s="107"/>
      <c r="D1630" s="107"/>
      <c r="E1630" s="107"/>
      <c r="F1630" s="94"/>
      <c r="G1630" s="94"/>
      <c r="H1630" s="95"/>
      <c r="I1630" s="107"/>
    </row>
    <row r="1631" spans="1:9" x14ac:dyDescent="0.2">
      <c r="A1631" s="107"/>
      <c r="B1631" s="107"/>
      <c r="C1631" s="107"/>
      <c r="D1631" s="107"/>
      <c r="E1631" s="107"/>
      <c r="F1631" s="94"/>
      <c r="G1631" s="94"/>
      <c r="H1631" s="95"/>
      <c r="I1631" s="107"/>
    </row>
    <row r="1632" spans="1:9" x14ac:dyDescent="0.2">
      <c r="B1632"/>
      <c r="C1632"/>
      <c r="D1632"/>
      <c r="E1632"/>
      <c r="F1632" s="94"/>
      <c r="G1632" s="94"/>
      <c r="H1632" s="95"/>
    </row>
    <row r="1633" spans="1:9" x14ac:dyDescent="0.2">
      <c r="B1633"/>
      <c r="C1633"/>
      <c r="D1633"/>
      <c r="E1633"/>
      <c r="F1633" s="94"/>
      <c r="G1633" s="94"/>
      <c r="H1633" s="95"/>
    </row>
    <row r="1634" spans="1:9" x14ac:dyDescent="0.2">
      <c r="A1634" s="107"/>
      <c r="B1634" s="107"/>
      <c r="C1634" s="107"/>
      <c r="D1634" s="107"/>
      <c r="E1634" s="107"/>
      <c r="F1634" s="94"/>
      <c r="G1634" s="94"/>
      <c r="H1634" s="95"/>
      <c r="I1634" s="107"/>
    </row>
    <row r="1635" spans="1:9" x14ac:dyDescent="0.2">
      <c r="B1635"/>
      <c r="C1635"/>
      <c r="D1635"/>
      <c r="E1635"/>
      <c r="F1635" s="94"/>
      <c r="G1635" s="94"/>
      <c r="H1635" s="95"/>
    </row>
    <row r="1636" spans="1:9" x14ac:dyDescent="0.2">
      <c r="B1636"/>
      <c r="C1636"/>
      <c r="D1636"/>
      <c r="E1636"/>
      <c r="F1636" s="94"/>
      <c r="G1636" s="94"/>
      <c r="H1636" s="95"/>
    </row>
    <row r="1637" spans="1:9" x14ac:dyDescent="0.2">
      <c r="A1637" s="107"/>
      <c r="B1637" s="107"/>
      <c r="C1637" s="107"/>
      <c r="D1637" s="107"/>
      <c r="E1637" s="107"/>
      <c r="F1637" s="94"/>
      <c r="G1637" s="94"/>
      <c r="H1637" s="95"/>
      <c r="I1637" s="107"/>
    </row>
    <row r="1638" spans="1:9" x14ac:dyDescent="0.2">
      <c r="B1638"/>
      <c r="C1638"/>
      <c r="D1638"/>
      <c r="E1638"/>
      <c r="F1638" s="94"/>
      <c r="G1638" s="94"/>
      <c r="H1638" s="95"/>
    </row>
    <row r="1639" spans="1:9" x14ac:dyDescent="0.2">
      <c r="B1639"/>
      <c r="C1639"/>
      <c r="D1639"/>
      <c r="E1639"/>
      <c r="F1639" s="94"/>
      <c r="G1639" s="94"/>
      <c r="H1639" s="95"/>
    </row>
    <row r="1640" spans="1:9" x14ac:dyDescent="0.2">
      <c r="A1640" s="107"/>
      <c r="B1640" s="107"/>
      <c r="C1640" s="107"/>
      <c r="D1640" s="107"/>
      <c r="E1640" s="107"/>
      <c r="F1640" s="94"/>
      <c r="G1640" s="94"/>
      <c r="H1640" s="95"/>
      <c r="I1640" s="107"/>
    </row>
    <row r="1641" spans="1:9" x14ac:dyDescent="0.2">
      <c r="B1641"/>
      <c r="C1641"/>
      <c r="D1641"/>
      <c r="E1641"/>
      <c r="F1641" s="94"/>
      <c r="G1641" s="94"/>
      <c r="H1641" s="95"/>
    </row>
    <row r="1642" spans="1:9" x14ac:dyDescent="0.2">
      <c r="B1642"/>
      <c r="C1642"/>
      <c r="D1642"/>
      <c r="E1642"/>
      <c r="F1642" s="94"/>
      <c r="G1642" s="94"/>
      <c r="H1642" s="95"/>
    </row>
    <row r="1643" spans="1:9" x14ac:dyDescent="0.2">
      <c r="B1643"/>
      <c r="C1643"/>
      <c r="D1643"/>
      <c r="E1643"/>
      <c r="F1643" s="94"/>
      <c r="G1643" s="94"/>
      <c r="H1643" s="95"/>
    </row>
    <row r="1644" spans="1:9" x14ac:dyDescent="0.2">
      <c r="A1644" s="107"/>
      <c r="B1644" s="107"/>
      <c r="C1644" s="107"/>
      <c r="D1644" s="107"/>
      <c r="E1644" s="107"/>
      <c r="F1644" s="94"/>
      <c r="G1644" s="94"/>
      <c r="H1644" s="95"/>
      <c r="I1644" s="107"/>
    </row>
    <row r="1645" spans="1:9" x14ac:dyDescent="0.2">
      <c r="B1645"/>
      <c r="C1645"/>
      <c r="D1645"/>
      <c r="E1645"/>
      <c r="F1645" s="94"/>
      <c r="G1645" s="94"/>
      <c r="H1645" s="95"/>
    </row>
    <row r="1646" spans="1:9" x14ac:dyDescent="0.2">
      <c r="B1646"/>
      <c r="C1646"/>
      <c r="D1646"/>
      <c r="E1646"/>
      <c r="F1646" s="94"/>
      <c r="G1646" s="94"/>
      <c r="H1646" s="95"/>
    </row>
    <row r="1647" spans="1:9" x14ac:dyDescent="0.2">
      <c r="B1647"/>
      <c r="C1647"/>
      <c r="D1647"/>
      <c r="E1647"/>
      <c r="F1647" s="94"/>
      <c r="G1647" s="94"/>
      <c r="H1647" s="95"/>
    </row>
    <row r="1648" spans="1:9" x14ac:dyDescent="0.2">
      <c r="B1648"/>
      <c r="C1648"/>
      <c r="D1648"/>
      <c r="E1648"/>
      <c r="F1648" s="94"/>
      <c r="G1648" s="94"/>
      <c r="H1648" s="95"/>
    </row>
    <row r="1649" spans="1:9" x14ac:dyDescent="0.2">
      <c r="B1649"/>
      <c r="C1649"/>
      <c r="D1649"/>
      <c r="E1649"/>
      <c r="F1649" s="94"/>
      <c r="G1649" s="94"/>
      <c r="H1649" s="95"/>
    </row>
    <row r="1650" spans="1:9" x14ac:dyDescent="0.2">
      <c r="B1650"/>
      <c r="C1650"/>
      <c r="D1650"/>
      <c r="E1650"/>
      <c r="F1650" s="94"/>
      <c r="G1650" s="94"/>
      <c r="H1650" s="95"/>
    </row>
    <row r="1651" spans="1:9" x14ac:dyDescent="0.2">
      <c r="A1651" s="107"/>
      <c r="B1651" s="107"/>
      <c r="C1651" s="107"/>
      <c r="D1651" s="107"/>
      <c r="E1651" s="107"/>
      <c r="F1651" s="92"/>
      <c r="G1651" s="92"/>
      <c r="H1651" s="92"/>
      <c r="I1651" s="107"/>
    </row>
    <row r="1652" spans="1:9" x14ac:dyDescent="0.2">
      <c r="B1652"/>
      <c r="C1652"/>
      <c r="D1652"/>
      <c r="E1652"/>
      <c r="F1652" s="94"/>
      <c r="G1652" s="94"/>
      <c r="H1652" s="95"/>
    </row>
    <row r="1653" spans="1:9" x14ac:dyDescent="0.2">
      <c r="A1653" s="107"/>
      <c r="B1653" s="107"/>
      <c r="C1653" s="107"/>
      <c r="D1653" s="107"/>
      <c r="E1653" s="107"/>
      <c r="F1653" s="94"/>
      <c r="G1653" s="94"/>
      <c r="H1653" s="95"/>
      <c r="I1653" s="107"/>
    </row>
    <row r="1654" spans="1:9" x14ac:dyDescent="0.2">
      <c r="A1654" s="107"/>
      <c r="B1654" s="107"/>
      <c r="C1654" s="107"/>
      <c r="D1654" s="107"/>
      <c r="E1654" s="107"/>
      <c r="F1654" s="94"/>
      <c r="G1654" s="94"/>
      <c r="H1654" s="95"/>
      <c r="I1654" s="107"/>
    </row>
    <row r="1655" spans="1:9" x14ac:dyDescent="0.2">
      <c r="A1655" s="107"/>
      <c r="B1655" s="107"/>
      <c r="C1655" s="107"/>
      <c r="D1655" s="107"/>
      <c r="E1655" s="107"/>
      <c r="F1655" s="94"/>
      <c r="G1655" s="94"/>
      <c r="H1655" s="95"/>
      <c r="I1655" s="107"/>
    </row>
    <row r="1656" spans="1:9" x14ac:dyDescent="0.2">
      <c r="A1656" s="107"/>
      <c r="B1656" s="107"/>
      <c r="C1656" s="107"/>
      <c r="D1656" s="107"/>
      <c r="E1656" s="107"/>
      <c r="F1656" s="94"/>
      <c r="G1656" s="94"/>
      <c r="H1656" s="95"/>
      <c r="I1656" s="107"/>
    </row>
    <row r="1657" spans="1:9" x14ac:dyDescent="0.2">
      <c r="B1657"/>
      <c r="C1657"/>
      <c r="D1657"/>
      <c r="E1657"/>
      <c r="F1657" s="94"/>
      <c r="G1657" s="94"/>
      <c r="H1657" s="95"/>
    </row>
    <row r="1658" spans="1:9" x14ac:dyDescent="0.2">
      <c r="B1658"/>
      <c r="C1658"/>
      <c r="D1658"/>
      <c r="E1658"/>
      <c r="F1658" s="94"/>
      <c r="G1658" s="94"/>
      <c r="H1658" s="95"/>
    </row>
    <row r="1659" spans="1:9" x14ac:dyDescent="0.2">
      <c r="B1659"/>
      <c r="C1659"/>
      <c r="D1659"/>
      <c r="E1659"/>
      <c r="F1659" s="94"/>
      <c r="G1659" s="94"/>
      <c r="H1659" s="95"/>
    </row>
    <row r="1660" spans="1:9" x14ac:dyDescent="0.2">
      <c r="B1660"/>
      <c r="C1660"/>
      <c r="D1660"/>
      <c r="E1660"/>
      <c r="F1660" s="94"/>
      <c r="G1660" s="94"/>
      <c r="H1660" s="95"/>
    </row>
    <row r="1661" spans="1:9" x14ac:dyDescent="0.2">
      <c r="B1661"/>
      <c r="C1661"/>
      <c r="D1661"/>
      <c r="E1661"/>
      <c r="F1661" s="94"/>
      <c r="G1661" s="94"/>
      <c r="H1661" s="95"/>
    </row>
    <row r="1662" spans="1:9" x14ac:dyDescent="0.2">
      <c r="A1662" s="107"/>
      <c r="B1662" s="107"/>
      <c r="C1662" s="107"/>
      <c r="D1662" s="107"/>
      <c r="E1662" s="107"/>
      <c r="F1662" s="94"/>
      <c r="G1662" s="94"/>
      <c r="H1662" s="94"/>
      <c r="I1662" s="107"/>
    </row>
    <row r="1663" spans="1:9" x14ac:dyDescent="0.2">
      <c r="B1663"/>
      <c r="C1663"/>
      <c r="D1663"/>
      <c r="E1663"/>
      <c r="F1663" s="94"/>
      <c r="G1663" s="94"/>
      <c r="H1663" s="95"/>
    </row>
    <row r="1664" spans="1:9" x14ac:dyDescent="0.2">
      <c r="A1664" s="107"/>
      <c r="B1664" s="107"/>
      <c r="C1664" s="107"/>
      <c r="D1664" s="107"/>
      <c r="E1664" s="107"/>
      <c r="F1664" s="94"/>
      <c r="G1664" s="94"/>
      <c r="H1664" s="95"/>
      <c r="I1664" s="107"/>
    </row>
    <row r="1665" spans="1:9" x14ac:dyDescent="0.2">
      <c r="B1665"/>
      <c r="C1665"/>
      <c r="D1665"/>
      <c r="E1665"/>
      <c r="F1665" s="94"/>
      <c r="G1665" s="94"/>
      <c r="H1665" s="95"/>
    </row>
    <row r="1666" spans="1:9" x14ac:dyDescent="0.2">
      <c r="B1666"/>
      <c r="C1666"/>
      <c r="D1666"/>
      <c r="E1666"/>
      <c r="F1666" s="94"/>
      <c r="G1666" s="94"/>
      <c r="H1666" s="95"/>
    </row>
    <row r="1667" spans="1:9" x14ac:dyDescent="0.2">
      <c r="B1667"/>
      <c r="C1667"/>
      <c r="D1667"/>
      <c r="E1667"/>
      <c r="F1667" s="94"/>
      <c r="G1667" s="94"/>
      <c r="H1667" s="95"/>
    </row>
    <row r="1668" spans="1:9" x14ac:dyDescent="0.2">
      <c r="B1668"/>
      <c r="C1668"/>
      <c r="D1668"/>
      <c r="E1668"/>
      <c r="F1668" s="94"/>
      <c r="G1668" s="94"/>
      <c r="H1668" s="95"/>
    </row>
    <row r="1669" spans="1:9" x14ac:dyDescent="0.2">
      <c r="B1669"/>
      <c r="C1669"/>
      <c r="D1669"/>
      <c r="E1669"/>
      <c r="F1669" s="94"/>
      <c r="G1669" s="94"/>
      <c r="H1669" s="95"/>
    </row>
    <row r="1670" spans="1:9" x14ac:dyDescent="0.2">
      <c r="B1670"/>
      <c r="C1670"/>
      <c r="D1670"/>
      <c r="E1670"/>
      <c r="F1670" s="92"/>
      <c r="G1670" s="92"/>
      <c r="H1670" s="95"/>
    </row>
    <row r="1671" spans="1:9" x14ac:dyDescent="0.2">
      <c r="B1671"/>
      <c r="C1671"/>
      <c r="D1671"/>
      <c r="E1671"/>
      <c r="F1671" s="92"/>
      <c r="G1671" s="92"/>
      <c r="H1671" s="95"/>
    </row>
    <row r="1672" spans="1:9" x14ac:dyDescent="0.2">
      <c r="B1672"/>
      <c r="C1672"/>
      <c r="D1672"/>
      <c r="E1672"/>
      <c r="F1672" s="92"/>
      <c r="G1672" s="92"/>
      <c r="H1672" s="95"/>
    </row>
    <row r="1673" spans="1:9" x14ac:dyDescent="0.2">
      <c r="A1673" s="107"/>
      <c r="B1673" s="107"/>
      <c r="C1673" s="107"/>
      <c r="D1673" s="107"/>
      <c r="E1673" s="107"/>
      <c r="F1673" s="94"/>
      <c r="G1673" s="94"/>
      <c r="H1673" s="95"/>
      <c r="I1673" s="107"/>
    </row>
    <row r="1674" spans="1:9" x14ac:dyDescent="0.2">
      <c r="B1674"/>
      <c r="C1674"/>
      <c r="D1674"/>
      <c r="E1674"/>
      <c r="F1674" s="92"/>
      <c r="G1674" s="92"/>
      <c r="H1674" s="95"/>
    </row>
    <row r="1675" spans="1:9" x14ac:dyDescent="0.2">
      <c r="B1675"/>
      <c r="C1675"/>
      <c r="D1675"/>
      <c r="E1675"/>
      <c r="F1675" s="92"/>
      <c r="G1675" s="92"/>
      <c r="H1675" s="95"/>
    </row>
    <row r="1676" spans="1:9" x14ac:dyDescent="0.2">
      <c r="B1676"/>
      <c r="C1676"/>
      <c r="D1676"/>
      <c r="E1676"/>
      <c r="F1676" s="92"/>
      <c r="G1676" s="92"/>
      <c r="H1676" s="95"/>
    </row>
    <row r="1677" spans="1:9" x14ac:dyDescent="0.2">
      <c r="B1677"/>
      <c r="C1677"/>
      <c r="D1677"/>
      <c r="E1677"/>
      <c r="F1677" s="92"/>
      <c r="G1677" s="92"/>
      <c r="H1677" s="95"/>
    </row>
    <row r="1678" spans="1:9" x14ac:dyDescent="0.2">
      <c r="A1678" s="107"/>
      <c r="B1678" s="107"/>
      <c r="C1678" s="107"/>
      <c r="D1678" s="107"/>
      <c r="E1678" s="107"/>
      <c r="F1678" s="94"/>
      <c r="G1678" s="94"/>
      <c r="H1678" s="95"/>
      <c r="I1678" s="107"/>
    </row>
    <row r="1679" spans="1:9" x14ac:dyDescent="0.2">
      <c r="A1679" s="107"/>
      <c r="B1679" s="107"/>
      <c r="C1679" s="107"/>
      <c r="D1679" s="107"/>
      <c r="E1679" s="107"/>
      <c r="F1679" s="92"/>
      <c r="G1679" s="92"/>
      <c r="H1679" s="95"/>
      <c r="I1679" s="107"/>
    </row>
    <row r="1680" spans="1:9" x14ac:dyDescent="0.2">
      <c r="A1680" s="107"/>
      <c r="B1680" s="107"/>
      <c r="C1680" s="107"/>
      <c r="D1680" s="107"/>
      <c r="E1680" s="107"/>
      <c r="F1680" s="92"/>
      <c r="G1680" s="92"/>
      <c r="H1680" s="95"/>
      <c r="I1680" s="107"/>
    </row>
    <row r="1681" spans="1:9" x14ac:dyDescent="0.2">
      <c r="B1681"/>
      <c r="C1681"/>
      <c r="D1681"/>
      <c r="E1681"/>
      <c r="F1681" s="92"/>
      <c r="G1681" s="92"/>
      <c r="H1681" s="95"/>
    </row>
    <row r="1682" spans="1:9" x14ac:dyDescent="0.2">
      <c r="B1682"/>
      <c r="C1682"/>
      <c r="D1682"/>
      <c r="E1682"/>
      <c r="F1682" s="92"/>
      <c r="G1682" s="92"/>
      <c r="H1682" s="95"/>
    </row>
    <row r="1683" spans="1:9" x14ac:dyDescent="0.2">
      <c r="B1683"/>
      <c r="C1683"/>
      <c r="D1683"/>
      <c r="E1683"/>
      <c r="F1683" s="92"/>
      <c r="G1683" s="92"/>
      <c r="H1683" s="95"/>
    </row>
    <row r="1684" spans="1:9" x14ac:dyDescent="0.2">
      <c r="B1684"/>
      <c r="C1684"/>
      <c r="D1684"/>
      <c r="E1684"/>
      <c r="F1684" s="92"/>
      <c r="G1684" s="92"/>
      <c r="H1684" s="95"/>
    </row>
    <row r="1685" spans="1:9" x14ac:dyDescent="0.2">
      <c r="B1685"/>
      <c r="C1685"/>
      <c r="D1685"/>
      <c r="E1685"/>
      <c r="F1685" s="92"/>
      <c r="G1685" s="92"/>
      <c r="H1685" s="95"/>
    </row>
    <row r="1686" spans="1:9" x14ac:dyDescent="0.2">
      <c r="A1686" s="107"/>
      <c r="B1686" s="107"/>
      <c r="C1686" s="107"/>
      <c r="D1686" s="107"/>
      <c r="E1686" s="107"/>
      <c r="F1686" s="92"/>
      <c r="G1686" s="92"/>
      <c r="H1686" s="95"/>
      <c r="I1686" s="107"/>
    </row>
    <row r="1687" spans="1:9" x14ac:dyDescent="0.2">
      <c r="A1687" s="100"/>
      <c r="B1687"/>
      <c r="C1687"/>
      <c r="D1687"/>
      <c r="E1687"/>
      <c r="F1687" s="92"/>
      <c r="G1687" s="92"/>
      <c r="H1687" s="95"/>
    </row>
    <row r="1688" spans="1:9" x14ac:dyDescent="0.2">
      <c r="A1688" s="107"/>
      <c r="B1688" s="107"/>
      <c r="C1688" s="107"/>
      <c r="D1688" s="107"/>
      <c r="E1688" s="107"/>
      <c r="F1688" s="92"/>
      <c r="G1688" s="92"/>
      <c r="H1688" s="95"/>
      <c r="I1688" s="107"/>
    </row>
    <row r="1689" spans="1:9" x14ac:dyDescent="0.2">
      <c r="B1689"/>
      <c r="C1689"/>
      <c r="D1689"/>
      <c r="E1689"/>
      <c r="F1689" s="92"/>
      <c r="G1689" s="92"/>
      <c r="H1689" s="95"/>
    </row>
    <row r="1690" spans="1:9" x14ac:dyDescent="0.2">
      <c r="B1690"/>
      <c r="C1690"/>
      <c r="D1690"/>
      <c r="E1690"/>
      <c r="F1690" s="92"/>
      <c r="G1690" s="92"/>
      <c r="H1690" s="95"/>
    </row>
    <row r="1691" spans="1:9" x14ac:dyDescent="0.2">
      <c r="A1691" s="107"/>
      <c r="B1691" s="107"/>
      <c r="C1691" s="107"/>
      <c r="D1691" s="107"/>
      <c r="E1691" s="107"/>
      <c r="F1691" s="92"/>
      <c r="G1691" s="92"/>
      <c r="H1691" s="95"/>
      <c r="I1691" s="107"/>
    </row>
    <row r="1692" spans="1:9" x14ac:dyDescent="0.2">
      <c r="B1692"/>
      <c r="C1692"/>
      <c r="D1692"/>
      <c r="E1692"/>
      <c r="F1692" s="92"/>
      <c r="G1692" s="92"/>
      <c r="H1692" s="95"/>
    </row>
    <row r="1693" spans="1:9" x14ac:dyDescent="0.2">
      <c r="A1693" s="107"/>
      <c r="B1693" s="107"/>
      <c r="C1693" s="107"/>
      <c r="D1693" s="107"/>
      <c r="E1693" s="107"/>
      <c r="F1693" s="92"/>
      <c r="G1693" s="92"/>
      <c r="H1693" s="95"/>
      <c r="I1693" s="107"/>
    </row>
    <row r="1694" spans="1:9" x14ac:dyDescent="0.2">
      <c r="B1694"/>
      <c r="C1694"/>
      <c r="D1694"/>
      <c r="E1694"/>
      <c r="F1694" s="92"/>
      <c r="G1694" s="92"/>
      <c r="H1694" s="95"/>
    </row>
    <row r="1695" spans="1:9" x14ac:dyDescent="0.2">
      <c r="B1695"/>
      <c r="C1695"/>
      <c r="D1695"/>
      <c r="E1695"/>
      <c r="F1695" s="92"/>
      <c r="G1695" s="92"/>
      <c r="H1695" s="95"/>
    </row>
    <row r="1696" spans="1:9" x14ac:dyDescent="0.2">
      <c r="A1696" s="107"/>
      <c r="B1696" s="107"/>
      <c r="C1696" s="107"/>
      <c r="D1696" s="107"/>
      <c r="E1696" s="107"/>
      <c r="F1696" s="92"/>
      <c r="G1696" s="92"/>
      <c r="H1696" s="95"/>
      <c r="I1696" s="107"/>
    </row>
    <row r="1697" spans="1:9" x14ac:dyDescent="0.2">
      <c r="B1697"/>
      <c r="C1697"/>
      <c r="D1697"/>
      <c r="E1697"/>
      <c r="F1697" s="92"/>
      <c r="G1697" s="92"/>
      <c r="H1697" s="95"/>
    </row>
    <row r="1698" spans="1:9" x14ac:dyDescent="0.2">
      <c r="B1698"/>
      <c r="C1698"/>
      <c r="D1698"/>
      <c r="E1698"/>
      <c r="F1698" s="92"/>
      <c r="G1698" s="92"/>
      <c r="H1698" s="95"/>
    </row>
    <row r="1699" spans="1:9" x14ac:dyDescent="0.2">
      <c r="B1699"/>
      <c r="C1699"/>
      <c r="D1699"/>
      <c r="E1699"/>
      <c r="F1699" s="92"/>
      <c r="G1699" s="92"/>
      <c r="H1699" s="95"/>
    </row>
    <row r="1700" spans="1:9" x14ac:dyDescent="0.2">
      <c r="B1700"/>
      <c r="C1700"/>
      <c r="D1700"/>
      <c r="E1700"/>
      <c r="F1700" s="92"/>
      <c r="G1700" s="92"/>
      <c r="H1700" s="95"/>
    </row>
    <row r="1701" spans="1:9" x14ac:dyDescent="0.2">
      <c r="B1701"/>
      <c r="C1701"/>
      <c r="D1701"/>
      <c r="E1701"/>
      <c r="F1701" s="92"/>
      <c r="G1701" s="92"/>
      <c r="H1701" s="95"/>
    </row>
    <row r="1702" spans="1:9" x14ac:dyDescent="0.2">
      <c r="B1702"/>
      <c r="C1702"/>
      <c r="D1702"/>
      <c r="E1702"/>
      <c r="F1702" s="92"/>
      <c r="G1702" s="92"/>
      <c r="H1702" s="95"/>
    </row>
    <row r="1703" spans="1:9" x14ac:dyDescent="0.2">
      <c r="A1703" s="107"/>
      <c r="B1703" s="107"/>
      <c r="C1703" s="107"/>
      <c r="D1703" s="107"/>
      <c r="E1703" s="107"/>
      <c r="F1703" s="94"/>
      <c r="G1703" s="94"/>
      <c r="H1703" s="95"/>
      <c r="I1703" s="107"/>
    </row>
    <row r="1704" spans="1:9" x14ac:dyDescent="0.2">
      <c r="B1704"/>
      <c r="C1704"/>
      <c r="D1704"/>
      <c r="E1704"/>
      <c r="F1704" s="92"/>
      <c r="G1704" s="92"/>
      <c r="H1704" s="95"/>
    </row>
    <row r="1705" spans="1:9" x14ac:dyDescent="0.2">
      <c r="A1705" s="107"/>
      <c r="B1705" s="107"/>
      <c r="C1705" s="107"/>
      <c r="D1705" s="107"/>
      <c r="E1705" s="107"/>
      <c r="F1705" s="94"/>
      <c r="G1705" s="94"/>
      <c r="H1705" s="95"/>
      <c r="I1705" s="107"/>
    </row>
    <row r="1706" spans="1:9" x14ac:dyDescent="0.2">
      <c r="A1706" s="107"/>
      <c r="B1706" s="107"/>
      <c r="C1706" s="107"/>
      <c r="D1706" s="107"/>
      <c r="E1706" s="107"/>
      <c r="F1706" s="92"/>
      <c r="G1706" s="92"/>
      <c r="H1706" s="95"/>
      <c r="I1706" s="107"/>
    </row>
    <row r="1707" spans="1:9" x14ac:dyDescent="0.2">
      <c r="A1707" s="107"/>
      <c r="B1707" s="107"/>
      <c r="C1707" s="107"/>
      <c r="D1707" s="107"/>
      <c r="E1707" s="107"/>
      <c r="F1707" s="92"/>
      <c r="G1707" s="92"/>
      <c r="H1707" s="95"/>
      <c r="I1707" s="107"/>
    </row>
    <row r="1708" spans="1:9" x14ac:dyDescent="0.2">
      <c r="B1708"/>
      <c r="C1708"/>
      <c r="D1708"/>
      <c r="E1708"/>
      <c r="F1708" s="92"/>
      <c r="G1708" s="92"/>
      <c r="H1708" s="95"/>
    </row>
    <row r="1709" spans="1:9" x14ac:dyDescent="0.2">
      <c r="B1709"/>
      <c r="C1709"/>
      <c r="D1709"/>
      <c r="E1709"/>
      <c r="F1709" s="92"/>
      <c r="G1709" s="92"/>
      <c r="H1709" s="95"/>
    </row>
    <row r="1710" spans="1:9" x14ac:dyDescent="0.2">
      <c r="B1710"/>
      <c r="C1710"/>
      <c r="D1710"/>
      <c r="E1710"/>
      <c r="F1710" s="92"/>
      <c r="G1710" s="92"/>
      <c r="H1710" s="95"/>
    </row>
    <row r="1711" spans="1:9" x14ac:dyDescent="0.2">
      <c r="B1711"/>
      <c r="C1711"/>
      <c r="D1711"/>
      <c r="E1711"/>
      <c r="F1711" s="92"/>
      <c r="G1711" s="92"/>
      <c r="H1711" s="95"/>
    </row>
    <row r="1712" spans="1:9" x14ac:dyDescent="0.2">
      <c r="A1712" s="107"/>
      <c r="B1712" s="107"/>
      <c r="C1712" s="107"/>
      <c r="D1712" s="107"/>
      <c r="E1712" s="107"/>
      <c r="F1712" s="92"/>
      <c r="G1712" s="92"/>
      <c r="H1712" s="95"/>
      <c r="I1712" s="107"/>
    </row>
    <row r="1713" spans="1:9" x14ac:dyDescent="0.2">
      <c r="B1713"/>
      <c r="C1713"/>
      <c r="D1713"/>
      <c r="E1713"/>
      <c r="F1713" s="92"/>
      <c r="G1713" s="92"/>
      <c r="H1713" s="95"/>
    </row>
    <row r="1714" spans="1:9" x14ac:dyDescent="0.2">
      <c r="B1714"/>
      <c r="C1714"/>
      <c r="D1714"/>
      <c r="E1714"/>
      <c r="F1714" s="92"/>
      <c r="G1714" s="92"/>
      <c r="H1714" s="95"/>
    </row>
    <row r="1715" spans="1:9" x14ac:dyDescent="0.2">
      <c r="B1715"/>
      <c r="C1715"/>
      <c r="D1715"/>
      <c r="E1715"/>
      <c r="F1715" s="92"/>
      <c r="G1715" s="92"/>
      <c r="H1715" s="95"/>
    </row>
    <row r="1716" spans="1:9" x14ac:dyDescent="0.2">
      <c r="A1716" s="107"/>
      <c r="B1716" s="107"/>
      <c r="C1716" s="107"/>
      <c r="D1716" s="107"/>
      <c r="E1716" s="107"/>
      <c r="F1716" s="94"/>
      <c r="G1716" s="94"/>
      <c r="H1716" s="95"/>
      <c r="I1716" s="107"/>
    </row>
    <row r="1717" spans="1:9" x14ac:dyDescent="0.2">
      <c r="A1717" s="107"/>
      <c r="B1717" s="107"/>
      <c r="C1717" s="107"/>
      <c r="D1717" s="107"/>
      <c r="E1717" s="107"/>
      <c r="F1717" s="92"/>
      <c r="G1717" s="92"/>
      <c r="H1717" s="95"/>
      <c r="I1717" s="107"/>
    </row>
    <row r="1718" spans="1:9" x14ac:dyDescent="0.2">
      <c r="A1718" s="107"/>
      <c r="B1718" s="107"/>
      <c r="C1718" s="107"/>
      <c r="D1718" s="107"/>
      <c r="E1718" s="107"/>
      <c r="F1718" s="92"/>
      <c r="G1718" s="92"/>
      <c r="H1718" s="95"/>
      <c r="I1718" s="107"/>
    </row>
    <row r="1719" spans="1:9" x14ac:dyDescent="0.2">
      <c r="B1719"/>
      <c r="C1719"/>
      <c r="D1719"/>
      <c r="E1719"/>
      <c r="F1719" s="92"/>
      <c r="G1719" s="92"/>
      <c r="H1719" s="95"/>
    </row>
    <row r="1720" spans="1:9" x14ac:dyDescent="0.2">
      <c r="A1720" s="107"/>
      <c r="B1720" s="107"/>
      <c r="C1720" s="107"/>
      <c r="D1720" s="107"/>
      <c r="E1720" s="107"/>
      <c r="F1720" s="92"/>
      <c r="G1720" s="92"/>
      <c r="H1720" s="95"/>
      <c r="I1720" s="107"/>
    </row>
    <row r="1721" spans="1:9" x14ac:dyDescent="0.2">
      <c r="A1721" s="107"/>
      <c r="B1721" s="107"/>
      <c r="C1721" s="107"/>
      <c r="D1721" s="107"/>
      <c r="E1721" s="107"/>
      <c r="F1721" s="92"/>
      <c r="G1721" s="92"/>
      <c r="H1721" s="95"/>
      <c r="I1721" s="107"/>
    </row>
    <row r="1722" spans="1:9" x14ac:dyDescent="0.2">
      <c r="A1722" s="107"/>
      <c r="B1722" s="107"/>
      <c r="C1722" s="107"/>
      <c r="D1722" s="107"/>
      <c r="E1722" s="107"/>
      <c r="F1722" s="94"/>
      <c r="G1722" s="94"/>
      <c r="H1722" s="95"/>
      <c r="I1722" s="107"/>
    </row>
    <row r="1723" spans="1:9" x14ac:dyDescent="0.2">
      <c r="A1723" s="107"/>
      <c r="B1723" s="107"/>
      <c r="C1723" s="107"/>
      <c r="D1723" s="107"/>
      <c r="E1723" s="107"/>
      <c r="F1723" s="92"/>
      <c r="G1723" s="92"/>
      <c r="H1723" s="95"/>
      <c r="I1723" s="107"/>
    </row>
    <row r="1724" spans="1:9" x14ac:dyDescent="0.2">
      <c r="B1724"/>
      <c r="C1724"/>
      <c r="D1724"/>
      <c r="E1724"/>
      <c r="F1724" s="92"/>
      <c r="G1724" s="92"/>
      <c r="H1724" s="95"/>
    </row>
    <row r="1725" spans="1:9" x14ac:dyDescent="0.2">
      <c r="A1725" s="107"/>
      <c r="B1725" s="107"/>
      <c r="C1725" s="107"/>
      <c r="D1725" s="107"/>
      <c r="E1725" s="107"/>
      <c r="F1725" s="92"/>
      <c r="G1725" s="92"/>
      <c r="H1725" s="95"/>
      <c r="I1725" s="107"/>
    </row>
    <row r="1726" spans="1:9" x14ac:dyDescent="0.2">
      <c r="B1726"/>
      <c r="C1726"/>
      <c r="D1726"/>
      <c r="E1726"/>
      <c r="F1726" s="92"/>
      <c r="G1726" s="92"/>
      <c r="H1726" s="95"/>
    </row>
    <row r="1727" spans="1:9" x14ac:dyDescent="0.2">
      <c r="B1727"/>
      <c r="C1727"/>
      <c r="D1727"/>
      <c r="E1727"/>
      <c r="F1727" s="92"/>
      <c r="G1727" s="92"/>
      <c r="H1727" s="95"/>
      <c r="I1727" s="213"/>
    </row>
    <row r="1728" spans="1:9" x14ac:dyDescent="0.2">
      <c r="B1728"/>
      <c r="C1728"/>
      <c r="D1728"/>
      <c r="E1728"/>
      <c r="F1728" s="92"/>
      <c r="G1728" s="92"/>
      <c r="H1728" s="95"/>
    </row>
    <row r="1729" spans="1:9" x14ac:dyDescent="0.2">
      <c r="B1729"/>
      <c r="C1729"/>
      <c r="D1729"/>
      <c r="E1729"/>
      <c r="F1729" s="92"/>
      <c r="G1729" s="92"/>
      <c r="H1729" s="95"/>
    </row>
    <row r="1730" spans="1:9" x14ac:dyDescent="0.2">
      <c r="B1730"/>
      <c r="C1730"/>
      <c r="D1730"/>
      <c r="E1730"/>
      <c r="F1730" s="92"/>
      <c r="G1730" s="92"/>
      <c r="H1730" s="95"/>
    </row>
    <row r="1731" spans="1:9" x14ac:dyDescent="0.2">
      <c r="B1731"/>
      <c r="C1731"/>
      <c r="D1731"/>
      <c r="E1731"/>
      <c r="F1731" s="92"/>
      <c r="G1731" s="92"/>
      <c r="H1731" s="95"/>
    </row>
    <row r="1732" spans="1:9" x14ac:dyDescent="0.2">
      <c r="B1732"/>
      <c r="C1732"/>
      <c r="D1732"/>
      <c r="E1732"/>
      <c r="F1732" s="92"/>
      <c r="G1732" s="92"/>
      <c r="H1732" s="95"/>
    </row>
    <row r="1733" spans="1:9" x14ac:dyDescent="0.2">
      <c r="B1733"/>
      <c r="C1733"/>
      <c r="D1733"/>
      <c r="E1733"/>
      <c r="F1733" s="92"/>
      <c r="G1733" s="92"/>
      <c r="H1733" s="95"/>
    </row>
    <row r="1734" spans="1:9" x14ac:dyDescent="0.2">
      <c r="A1734" s="107"/>
      <c r="B1734" s="107"/>
      <c r="C1734" s="107"/>
      <c r="D1734" s="107"/>
      <c r="E1734" s="107"/>
      <c r="F1734" s="92"/>
      <c r="G1734" s="92"/>
      <c r="H1734" s="95"/>
      <c r="I1734" s="107"/>
    </row>
    <row r="1735" spans="1:9" x14ac:dyDescent="0.2">
      <c r="B1735"/>
      <c r="C1735"/>
      <c r="D1735"/>
      <c r="E1735"/>
      <c r="F1735" s="92"/>
      <c r="G1735" s="92"/>
      <c r="H1735" s="95"/>
    </row>
    <row r="1736" spans="1:9" x14ac:dyDescent="0.2">
      <c r="A1736" s="107"/>
      <c r="B1736" s="107"/>
      <c r="C1736" s="107"/>
      <c r="D1736" s="107"/>
      <c r="E1736" s="107"/>
      <c r="F1736" s="92"/>
      <c r="G1736" s="92"/>
      <c r="H1736" s="95"/>
      <c r="I1736" s="107"/>
    </row>
    <row r="1737" spans="1:9" x14ac:dyDescent="0.2">
      <c r="B1737"/>
      <c r="C1737"/>
      <c r="D1737"/>
      <c r="E1737"/>
      <c r="F1737" s="92"/>
      <c r="G1737" s="92"/>
      <c r="H1737" s="95"/>
    </row>
    <row r="1738" spans="1:9" x14ac:dyDescent="0.2">
      <c r="B1738"/>
      <c r="C1738"/>
      <c r="D1738"/>
      <c r="E1738"/>
      <c r="F1738" s="92"/>
      <c r="G1738" s="92"/>
      <c r="H1738" s="95"/>
    </row>
    <row r="1739" spans="1:9" x14ac:dyDescent="0.2">
      <c r="A1739" s="107"/>
      <c r="B1739" s="107"/>
      <c r="C1739" s="107"/>
      <c r="D1739" s="107"/>
      <c r="E1739" s="107"/>
      <c r="F1739" s="92"/>
      <c r="G1739" s="92"/>
      <c r="H1739" s="93"/>
      <c r="I1739" s="107"/>
    </row>
    <row r="1740" spans="1:9" x14ac:dyDescent="0.2">
      <c r="A1740" s="107"/>
      <c r="B1740" s="107"/>
      <c r="C1740" s="107"/>
      <c r="D1740" s="107"/>
      <c r="E1740" s="107"/>
      <c r="F1740" s="92"/>
      <c r="G1740" s="92"/>
      <c r="H1740" s="95"/>
      <c r="I1740" s="107"/>
    </row>
    <row r="1741" spans="1:9" x14ac:dyDescent="0.2">
      <c r="B1741"/>
      <c r="C1741"/>
      <c r="D1741"/>
      <c r="E1741"/>
      <c r="F1741" s="92"/>
      <c r="G1741" s="92"/>
      <c r="H1741" s="95"/>
    </row>
    <row r="1742" spans="1:9" x14ac:dyDescent="0.2">
      <c r="B1742"/>
      <c r="C1742"/>
      <c r="D1742"/>
      <c r="E1742"/>
      <c r="F1742" s="92"/>
      <c r="G1742" s="92"/>
      <c r="H1742" s="95"/>
    </row>
    <row r="1743" spans="1:9" x14ac:dyDescent="0.2">
      <c r="B1743"/>
      <c r="C1743"/>
      <c r="D1743"/>
      <c r="E1743"/>
      <c r="F1743" s="92"/>
      <c r="G1743" s="92"/>
      <c r="H1743" s="95"/>
    </row>
    <row r="1744" spans="1:9" x14ac:dyDescent="0.2">
      <c r="B1744"/>
      <c r="C1744"/>
      <c r="D1744"/>
      <c r="E1744"/>
      <c r="F1744" s="92"/>
      <c r="G1744" s="92"/>
      <c r="H1744" s="95"/>
    </row>
    <row r="1745" spans="1:9" x14ac:dyDescent="0.2">
      <c r="A1745" s="107"/>
      <c r="B1745" s="107"/>
      <c r="C1745" s="107"/>
      <c r="D1745" s="107"/>
      <c r="E1745" s="107"/>
      <c r="F1745" s="92"/>
      <c r="G1745" s="92"/>
      <c r="H1745" s="95"/>
      <c r="I1745" s="107"/>
    </row>
    <row r="1746" spans="1:9" x14ac:dyDescent="0.2">
      <c r="A1746" s="107"/>
      <c r="B1746" s="107"/>
      <c r="C1746" s="107"/>
      <c r="D1746" s="107"/>
      <c r="E1746" s="107"/>
      <c r="F1746" s="92"/>
      <c r="G1746" s="92"/>
      <c r="H1746" s="95"/>
      <c r="I1746" s="107"/>
    </row>
    <row r="1747" spans="1:9" x14ac:dyDescent="0.2">
      <c r="B1747"/>
      <c r="C1747"/>
      <c r="D1747"/>
      <c r="E1747"/>
      <c r="F1747" s="92"/>
      <c r="G1747" s="92"/>
      <c r="H1747" s="95"/>
    </row>
    <row r="1748" spans="1:9" x14ac:dyDescent="0.2">
      <c r="B1748"/>
      <c r="C1748"/>
      <c r="D1748"/>
      <c r="E1748"/>
      <c r="F1748" s="92"/>
      <c r="G1748" s="92"/>
      <c r="H1748" s="95"/>
    </row>
    <row r="1749" spans="1:9" x14ac:dyDescent="0.2">
      <c r="B1749"/>
      <c r="C1749"/>
      <c r="D1749"/>
      <c r="E1749"/>
      <c r="F1749" s="92"/>
      <c r="G1749" s="92"/>
      <c r="H1749" s="95"/>
    </row>
    <row r="1750" spans="1:9" x14ac:dyDescent="0.2">
      <c r="B1750"/>
      <c r="C1750"/>
      <c r="D1750"/>
      <c r="E1750"/>
      <c r="F1750" s="92"/>
      <c r="G1750" s="92"/>
      <c r="H1750" s="95"/>
    </row>
    <row r="1751" spans="1:9" x14ac:dyDescent="0.2">
      <c r="B1751"/>
      <c r="C1751"/>
      <c r="D1751"/>
      <c r="E1751"/>
      <c r="F1751" s="92"/>
      <c r="G1751" s="92"/>
      <c r="H1751" s="95"/>
    </row>
    <row r="1752" spans="1:9" x14ac:dyDescent="0.2">
      <c r="B1752"/>
      <c r="C1752"/>
      <c r="D1752"/>
      <c r="E1752"/>
      <c r="F1752" s="92"/>
      <c r="G1752" s="92"/>
      <c r="H1752" s="95"/>
    </row>
    <row r="1753" spans="1:9" x14ac:dyDescent="0.2">
      <c r="A1753" s="107"/>
      <c r="B1753" s="107"/>
      <c r="C1753" s="107"/>
      <c r="D1753" s="107"/>
      <c r="E1753" s="107"/>
      <c r="F1753" s="92"/>
      <c r="G1753" s="92"/>
      <c r="H1753" s="95"/>
      <c r="I1753" s="107"/>
    </row>
    <row r="1754" spans="1:9" x14ac:dyDescent="0.2">
      <c r="B1754"/>
      <c r="C1754"/>
      <c r="D1754"/>
      <c r="E1754"/>
      <c r="F1754" s="92"/>
      <c r="G1754" s="92"/>
      <c r="H1754" s="95"/>
    </row>
    <row r="1755" spans="1:9" x14ac:dyDescent="0.2">
      <c r="B1755"/>
      <c r="C1755"/>
      <c r="D1755"/>
      <c r="E1755"/>
      <c r="F1755" s="92"/>
      <c r="G1755" s="92"/>
      <c r="H1755" s="95"/>
    </row>
    <row r="1756" spans="1:9" x14ac:dyDescent="0.2">
      <c r="A1756" s="107"/>
      <c r="B1756" s="107"/>
      <c r="C1756" s="107"/>
      <c r="D1756" s="107"/>
      <c r="E1756" s="107"/>
      <c r="F1756" s="92"/>
      <c r="G1756" s="92"/>
      <c r="H1756" s="95"/>
      <c r="I1756" s="107"/>
    </row>
    <row r="1757" spans="1:9" x14ac:dyDescent="0.2">
      <c r="A1757" s="107"/>
      <c r="B1757" s="107"/>
      <c r="C1757" s="107"/>
      <c r="D1757" s="107"/>
      <c r="E1757" s="107"/>
      <c r="F1757" s="92"/>
      <c r="G1757" s="92"/>
      <c r="H1757" s="95"/>
      <c r="I1757" s="107"/>
    </row>
    <row r="1758" spans="1:9" x14ac:dyDescent="0.2">
      <c r="B1758"/>
      <c r="C1758"/>
      <c r="D1758"/>
      <c r="E1758"/>
      <c r="F1758" s="92"/>
      <c r="G1758" s="92"/>
      <c r="H1758" s="95"/>
    </row>
    <row r="1759" spans="1:9" x14ac:dyDescent="0.2">
      <c r="B1759"/>
      <c r="C1759"/>
      <c r="D1759"/>
      <c r="E1759"/>
      <c r="F1759" s="92"/>
      <c r="G1759" s="92"/>
      <c r="H1759" s="95"/>
    </row>
    <row r="1760" spans="1:9" x14ac:dyDescent="0.2">
      <c r="B1760"/>
      <c r="C1760"/>
      <c r="D1760"/>
      <c r="E1760"/>
      <c r="F1760" s="92"/>
      <c r="G1760" s="92"/>
      <c r="H1760" s="95"/>
    </row>
    <row r="1761" spans="1:9" x14ac:dyDescent="0.2">
      <c r="B1761"/>
      <c r="C1761"/>
      <c r="D1761"/>
      <c r="E1761"/>
      <c r="F1761" s="92"/>
      <c r="G1761" s="92"/>
      <c r="H1761" s="95"/>
    </row>
    <row r="1762" spans="1:9" x14ac:dyDescent="0.2">
      <c r="B1762"/>
      <c r="C1762"/>
      <c r="D1762"/>
      <c r="E1762"/>
      <c r="F1762" s="92"/>
      <c r="G1762" s="92"/>
      <c r="H1762" s="95"/>
    </row>
    <row r="1763" spans="1:9" x14ac:dyDescent="0.2">
      <c r="B1763"/>
      <c r="C1763"/>
      <c r="D1763"/>
      <c r="E1763"/>
      <c r="F1763" s="92"/>
      <c r="G1763" s="92"/>
      <c r="H1763" s="95"/>
    </row>
    <row r="1764" spans="1:9" x14ac:dyDescent="0.2">
      <c r="A1764" s="107"/>
      <c r="B1764" s="107"/>
      <c r="C1764" s="107"/>
      <c r="D1764" s="107"/>
      <c r="E1764" s="107"/>
      <c r="F1764" s="92"/>
      <c r="G1764" s="92"/>
      <c r="H1764" s="95"/>
      <c r="I1764" s="107"/>
    </row>
    <row r="1765" spans="1:9" x14ac:dyDescent="0.2">
      <c r="A1765" s="107"/>
      <c r="B1765" s="107"/>
      <c r="C1765" s="107"/>
      <c r="D1765" s="107"/>
      <c r="E1765" s="107"/>
      <c r="F1765" s="94"/>
      <c r="G1765" s="94"/>
      <c r="H1765" s="95"/>
      <c r="I1765" s="107"/>
    </row>
    <row r="1766" spans="1:9" x14ac:dyDescent="0.2">
      <c r="A1766" s="107"/>
      <c r="B1766" s="107"/>
      <c r="C1766" s="107"/>
      <c r="D1766" s="107"/>
      <c r="E1766" s="107"/>
      <c r="F1766" s="92"/>
      <c r="G1766" s="92"/>
      <c r="H1766" s="95"/>
      <c r="I1766" s="107"/>
    </row>
    <row r="1767" spans="1:9" x14ac:dyDescent="0.2">
      <c r="B1767"/>
      <c r="C1767"/>
      <c r="D1767"/>
      <c r="E1767"/>
      <c r="F1767" s="92"/>
      <c r="G1767" s="92"/>
      <c r="H1767" s="95"/>
    </row>
    <row r="1768" spans="1:9" x14ac:dyDescent="0.2">
      <c r="B1768"/>
      <c r="C1768"/>
      <c r="D1768"/>
      <c r="E1768"/>
      <c r="F1768" s="92"/>
      <c r="G1768" s="92"/>
      <c r="H1768" s="95"/>
    </row>
    <row r="1769" spans="1:9" x14ac:dyDescent="0.2">
      <c r="A1769" s="107"/>
      <c r="B1769" s="107"/>
      <c r="C1769" s="107"/>
      <c r="D1769" s="107"/>
      <c r="E1769" s="107"/>
      <c r="F1769" s="94"/>
      <c r="G1769" s="94"/>
      <c r="H1769" s="95"/>
      <c r="I1769" s="107"/>
    </row>
    <row r="1770" spans="1:9" x14ac:dyDescent="0.2">
      <c r="A1770" s="107"/>
      <c r="B1770" s="107"/>
      <c r="C1770" s="107"/>
      <c r="D1770" s="107"/>
      <c r="E1770" s="107"/>
      <c r="F1770" s="92"/>
      <c r="G1770" s="92"/>
      <c r="H1770" s="95"/>
      <c r="I1770" s="107"/>
    </row>
    <row r="1771" spans="1:9" x14ac:dyDescent="0.2">
      <c r="B1771"/>
      <c r="C1771"/>
      <c r="D1771"/>
      <c r="E1771"/>
      <c r="F1771" s="92"/>
      <c r="G1771" s="92"/>
      <c r="H1771" s="95"/>
    </row>
    <row r="1772" spans="1:9" x14ac:dyDescent="0.2">
      <c r="A1772" s="107"/>
      <c r="B1772" s="107"/>
      <c r="C1772" s="107"/>
      <c r="D1772" s="107"/>
      <c r="E1772" s="107"/>
      <c r="F1772" s="94"/>
      <c r="G1772" s="94"/>
      <c r="H1772" s="95"/>
      <c r="I1772" s="107"/>
    </row>
    <row r="1773" spans="1:9" x14ac:dyDescent="0.2">
      <c r="B1773"/>
      <c r="C1773"/>
      <c r="D1773"/>
      <c r="E1773"/>
      <c r="F1773" s="92"/>
      <c r="G1773" s="92"/>
      <c r="H1773" s="95"/>
    </row>
    <row r="1774" spans="1:9" x14ac:dyDescent="0.2">
      <c r="A1774" s="107"/>
      <c r="B1774" s="107"/>
      <c r="C1774" s="107"/>
      <c r="D1774" s="107"/>
      <c r="E1774" s="107"/>
      <c r="F1774" s="92"/>
      <c r="G1774" s="92"/>
      <c r="H1774" s="95"/>
      <c r="I1774" s="107"/>
    </row>
    <row r="1775" spans="1:9" x14ac:dyDescent="0.2">
      <c r="B1775"/>
      <c r="C1775"/>
      <c r="D1775"/>
      <c r="E1775"/>
      <c r="F1775" s="92"/>
      <c r="G1775" s="92"/>
      <c r="H1775" s="95"/>
    </row>
    <row r="1776" spans="1:9" x14ac:dyDescent="0.2">
      <c r="B1776"/>
      <c r="C1776"/>
      <c r="D1776"/>
      <c r="E1776"/>
      <c r="F1776" s="92"/>
      <c r="G1776" s="92"/>
      <c r="H1776" s="95"/>
    </row>
    <row r="1777" spans="1:9" x14ac:dyDescent="0.2">
      <c r="A1777" s="107"/>
      <c r="B1777" s="107"/>
      <c r="C1777" s="107"/>
      <c r="D1777" s="107"/>
      <c r="E1777" s="107"/>
      <c r="F1777" s="92"/>
      <c r="G1777" s="92"/>
      <c r="H1777" s="95"/>
      <c r="I1777" s="107"/>
    </row>
    <row r="1778" spans="1:9" x14ac:dyDescent="0.2">
      <c r="B1778"/>
      <c r="C1778"/>
      <c r="D1778"/>
      <c r="E1778"/>
      <c r="F1778" s="92"/>
      <c r="G1778" s="92"/>
      <c r="H1778" s="95"/>
    </row>
    <row r="1779" spans="1:9" x14ac:dyDescent="0.2">
      <c r="A1779" s="107"/>
      <c r="B1779" s="107"/>
      <c r="C1779" s="107"/>
      <c r="D1779" s="107"/>
      <c r="E1779" s="107"/>
      <c r="F1779" s="94"/>
      <c r="G1779" s="94"/>
      <c r="H1779" s="95"/>
      <c r="I1779" s="107"/>
    </row>
    <row r="1780" spans="1:9" x14ac:dyDescent="0.2">
      <c r="B1780"/>
      <c r="C1780"/>
      <c r="D1780"/>
      <c r="E1780"/>
      <c r="F1780" s="92"/>
      <c r="G1780" s="92"/>
      <c r="H1780" s="95"/>
    </row>
    <row r="1781" spans="1:9" x14ac:dyDescent="0.2">
      <c r="A1781" s="107"/>
      <c r="B1781" s="107"/>
      <c r="C1781" s="107"/>
      <c r="D1781" s="107"/>
      <c r="E1781" s="107"/>
      <c r="F1781" s="94"/>
      <c r="G1781" s="94"/>
      <c r="H1781" s="95"/>
      <c r="I1781" s="107"/>
    </row>
    <row r="1782" spans="1:9" x14ac:dyDescent="0.2">
      <c r="A1782" s="107"/>
      <c r="B1782" s="107"/>
      <c r="C1782" s="107"/>
      <c r="D1782" s="107"/>
      <c r="E1782" s="107"/>
      <c r="F1782" s="92"/>
      <c r="G1782" s="92"/>
      <c r="H1782" s="95"/>
      <c r="I1782" s="107"/>
    </row>
    <row r="1783" spans="1:9" x14ac:dyDescent="0.2">
      <c r="B1783"/>
      <c r="C1783"/>
      <c r="D1783"/>
      <c r="E1783"/>
      <c r="F1783" s="92"/>
      <c r="G1783" s="92"/>
      <c r="H1783" s="95"/>
    </row>
    <row r="1784" spans="1:9" x14ac:dyDescent="0.2">
      <c r="A1784" s="100"/>
      <c r="B1784"/>
      <c r="C1784"/>
      <c r="D1784"/>
      <c r="E1784"/>
      <c r="F1784" s="92"/>
      <c r="G1784" s="92"/>
      <c r="H1784" s="95"/>
    </row>
    <row r="1785" spans="1:9" x14ac:dyDescent="0.2">
      <c r="A1785" s="107"/>
      <c r="B1785" s="107"/>
      <c r="C1785" s="107"/>
      <c r="D1785" s="107"/>
      <c r="E1785" s="107"/>
      <c r="F1785" s="92"/>
      <c r="G1785" s="92"/>
      <c r="H1785" s="95"/>
      <c r="I1785" s="107"/>
    </row>
    <row r="1786" spans="1:9" x14ac:dyDescent="0.2">
      <c r="B1786"/>
      <c r="C1786"/>
      <c r="D1786"/>
      <c r="E1786"/>
      <c r="F1786" s="92"/>
      <c r="G1786" s="92"/>
      <c r="H1786" s="95"/>
    </row>
    <row r="1787" spans="1:9" x14ac:dyDescent="0.2">
      <c r="B1787"/>
      <c r="C1787"/>
      <c r="D1787"/>
      <c r="E1787"/>
      <c r="F1787" s="92"/>
      <c r="G1787" s="92"/>
      <c r="H1787" s="95"/>
    </row>
    <row r="1788" spans="1:9" x14ac:dyDescent="0.2">
      <c r="B1788"/>
      <c r="C1788"/>
      <c r="D1788"/>
      <c r="E1788"/>
      <c r="F1788" s="92"/>
      <c r="G1788" s="92"/>
      <c r="H1788" s="95"/>
    </row>
    <row r="1789" spans="1:9" x14ac:dyDescent="0.2">
      <c r="B1789"/>
      <c r="C1789"/>
      <c r="D1789"/>
      <c r="E1789"/>
      <c r="F1789" s="92"/>
      <c r="G1789" s="92"/>
      <c r="H1789" s="95"/>
    </row>
    <row r="1790" spans="1:9" x14ac:dyDescent="0.2">
      <c r="B1790"/>
      <c r="C1790"/>
      <c r="D1790"/>
      <c r="E1790"/>
      <c r="F1790" s="92"/>
      <c r="G1790" s="92"/>
      <c r="H1790" s="95"/>
    </row>
    <row r="1791" spans="1:9" x14ac:dyDescent="0.2">
      <c r="B1791"/>
      <c r="C1791"/>
      <c r="D1791"/>
      <c r="E1791"/>
      <c r="F1791" s="92"/>
      <c r="G1791" s="92"/>
      <c r="H1791" s="95"/>
    </row>
    <row r="1792" spans="1:9" x14ac:dyDescent="0.2">
      <c r="A1792" s="107"/>
      <c r="B1792" s="107"/>
      <c r="C1792" s="107"/>
      <c r="D1792" s="107"/>
      <c r="E1792" s="107"/>
      <c r="F1792" s="92"/>
      <c r="G1792" s="92"/>
      <c r="H1792" s="95"/>
      <c r="I1792" s="107"/>
    </row>
    <row r="1793" spans="1:9" x14ac:dyDescent="0.2">
      <c r="B1793"/>
      <c r="C1793"/>
      <c r="D1793"/>
      <c r="E1793"/>
      <c r="F1793" s="92"/>
      <c r="G1793" s="92"/>
      <c r="H1793" s="95"/>
    </row>
    <row r="1794" spans="1:9" x14ac:dyDescent="0.2">
      <c r="B1794"/>
      <c r="C1794"/>
      <c r="D1794"/>
      <c r="E1794"/>
      <c r="F1794" s="92"/>
      <c r="G1794" s="92"/>
      <c r="H1794" s="95"/>
    </row>
    <row r="1795" spans="1:9" x14ac:dyDescent="0.2">
      <c r="B1795"/>
      <c r="C1795"/>
      <c r="D1795"/>
      <c r="E1795"/>
      <c r="F1795" s="92"/>
      <c r="G1795" s="92"/>
      <c r="H1795" s="95"/>
    </row>
    <row r="1796" spans="1:9" x14ac:dyDescent="0.2">
      <c r="A1796" s="107"/>
      <c r="B1796" s="107"/>
      <c r="C1796" s="107"/>
      <c r="D1796" s="107"/>
      <c r="E1796" s="107"/>
      <c r="F1796" s="92"/>
      <c r="G1796" s="92"/>
      <c r="H1796" s="95"/>
      <c r="I1796" s="107"/>
    </row>
    <row r="1797" spans="1:9" x14ac:dyDescent="0.2">
      <c r="B1797"/>
      <c r="C1797"/>
      <c r="D1797"/>
      <c r="E1797"/>
      <c r="F1797" s="92"/>
      <c r="G1797" s="92"/>
      <c r="H1797" s="95"/>
    </row>
    <row r="1798" spans="1:9" x14ac:dyDescent="0.2">
      <c r="B1798"/>
      <c r="C1798"/>
      <c r="D1798"/>
      <c r="E1798"/>
      <c r="F1798" s="92"/>
      <c r="G1798" s="92"/>
      <c r="H1798" s="95"/>
    </row>
    <row r="1799" spans="1:9" x14ac:dyDescent="0.2">
      <c r="B1799"/>
      <c r="C1799"/>
      <c r="D1799"/>
      <c r="E1799"/>
      <c r="F1799" s="92"/>
      <c r="G1799" s="92"/>
      <c r="H1799" s="95"/>
    </row>
    <row r="1800" spans="1:9" x14ac:dyDescent="0.2">
      <c r="A1800" s="107"/>
      <c r="B1800" s="107"/>
      <c r="C1800" s="107"/>
      <c r="D1800" s="107"/>
      <c r="E1800" s="107"/>
      <c r="F1800" s="92"/>
      <c r="G1800" s="92"/>
      <c r="H1800" s="95"/>
      <c r="I1800" s="107"/>
    </row>
    <row r="1801" spans="1:9" x14ac:dyDescent="0.2">
      <c r="B1801"/>
      <c r="C1801"/>
      <c r="D1801"/>
      <c r="E1801"/>
      <c r="F1801" s="92"/>
      <c r="G1801" s="92"/>
      <c r="H1801" s="95"/>
    </row>
    <row r="1802" spans="1:9" x14ac:dyDescent="0.2">
      <c r="A1802" s="107"/>
      <c r="B1802" s="107"/>
      <c r="C1802" s="107"/>
      <c r="D1802" s="107"/>
      <c r="E1802" s="107"/>
      <c r="F1802" s="92"/>
      <c r="G1802" s="92"/>
      <c r="H1802" s="95"/>
      <c r="I1802" s="107"/>
    </row>
    <row r="1803" spans="1:9" x14ac:dyDescent="0.2">
      <c r="B1803"/>
      <c r="C1803"/>
      <c r="D1803"/>
      <c r="E1803"/>
      <c r="F1803" s="92"/>
      <c r="G1803" s="92"/>
      <c r="H1803" s="95"/>
    </row>
    <row r="1804" spans="1:9" x14ac:dyDescent="0.2">
      <c r="A1804" s="107"/>
      <c r="B1804" s="107"/>
      <c r="C1804" s="107"/>
      <c r="D1804" s="107"/>
      <c r="E1804" s="107"/>
      <c r="F1804" s="92"/>
      <c r="G1804" s="92"/>
      <c r="H1804" s="95"/>
      <c r="I1804" s="107"/>
    </row>
    <row r="1805" spans="1:9" x14ac:dyDescent="0.2">
      <c r="B1805"/>
      <c r="C1805"/>
      <c r="D1805"/>
      <c r="E1805"/>
      <c r="F1805" s="92"/>
      <c r="G1805" s="92"/>
      <c r="H1805" s="95"/>
    </row>
    <row r="1806" spans="1:9" x14ac:dyDescent="0.2">
      <c r="B1806"/>
      <c r="C1806"/>
      <c r="D1806"/>
      <c r="E1806"/>
      <c r="F1806" s="92"/>
      <c r="G1806" s="92"/>
      <c r="H1806" s="95"/>
    </row>
    <row r="1807" spans="1:9" x14ac:dyDescent="0.2">
      <c r="B1807"/>
      <c r="C1807"/>
      <c r="D1807"/>
      <c r="E1807"/>
      <c r="F1807" s="92"/>
      <c r="G1807" s="92"/>
      <c r="H1807" s="95"/>
    </row>
    <row r="1808" spans="1:9" x14ac:dyDescent="0.2">
      <c r="B1808"/>
      <c r="C1808"/>
      <c r="D1808"/>
      <c r="E1808"/>
      <c r="F1808" s="92"/>
      <c r="G1808" s="92"/>
      <c r="H1808" s="95"/>
    </row>
    <row r="1809" spans="1:9" x14ac:dyDescent="0.2">
      <c r="B1809"/>
      <c r="C1809"/>
      <c r="D1809"/>
      <c r="E1809"/>
      <c r="F1809" s="92"/>
      <c r="G1809" s="92"/>
      <c r="H1809" s="95"/>
    </row>
    <row r="1810" spans="1:9" x14ac:dyDescent="0.2">
      <c r="A1810" s="107"/>
      <c r="B1810" s="107"/>
      <c r="C1810" s="107"/>
      <c r="D1810" s="107"/>
      <c r="E1810" s="107"/>
      <c r="F1810" s="92"/>
      <c r="G1810" s="92"/>
      <c r="H1810" s="93"/>
      <c r="I1810" s="107"/>
    </row>
    <row r="1811" spans="1:9" x14ac:dyDescent="0.2">
      <c r="A1811" s="107"/>
      <c r="B1811" s="107"/>
      <c r="C1811" s="107"/>
      <c r="D1811" s="107"/>
      <c r="E1811" s="107"/>
      <c r="F1811" s="92"/>
      <c r="G1811" s="92"/>
      <c r="H1811" s="95"/>
      <c r="I1811" s="107"/>
    </row>
    <row r="1812" spans="1:9" x14ac:dyDescent="0.2">
      <c r="A1812" s="107"/>
      <c r="B1812" s="107"/>
      <c r="C1812" s="107"/>
      <c r="D1812" s="107"/>
      <c r="E1812" s="107"/>
      <c r="F1812" s="92"/>
      <c r="G1812" s="92"/>
      <c r="H1812" s="95"/>
      <c r="I1812" s="107"/>
    </row>
    <row r="1813" spans="1:9" x14ac:dyDescent="0.2">
      <c r="A1813" s="107"/>
      <c r="B1813" s="107"/>
      <c r="C1813" s="107"/>
      <c r="D1813" s="107"/>
      <c r="E1813" s="107"/>
      <c r="F1813" s="92"/>
      <c r="G1813" s="92"/>
      <c r="H1813" s="95"/>
      <c r="I1813" s="107"/>
    </row>
    <row r="1814" spans="1:9" x14ac:dyDescent="0.2">
      <c r="A1814" s="107"/>
      <c r="B1814" s="107"/>
      <c r="C1814" s="107"/>
      <c r="D1814" s="107"/>
      <c r="E1814" s="107"/>
      <c r="F1814" s="94"/>
      <c r="G1814" s="94"/>
      <c r="H1814" s="95"/>
      <c r="I1814" s="107"/>
    </row>
    <row r="1815" spans="1:9" x14ac:dyDescent="0.2">
      <c r="B1815"/>
      <c r="C1815"/>
      <c r="D1815"/>
      <c r="E1815"/>
      <c r="F1815" s="92"/>
      <c r="G1815" s="92"/>
      <c r="H1815" s="95"/>
    </row>
    <row r="1816" spans="1:9" x14ac:dyDescent="0.2">
      <c r="B1816"/>
      <c r="C1816"/>
      <c r="D1816"/>
      <c r="E1816"/>
      <c r="F1816" s="92"/>
      <c r="G1816" s="92"/>
      <c r="H1816" s="95"/>
    </row>
    <row r="1817" spans="1:9" x14ac:dyDescent="0.2">
      <c r="A1817" s="107"/>
      <c r="B1817" s="107"/>
      <c r="C1817" s="107"/>
      <c r="D1817" s="107"/>
      <c r="E1817" s="107"/>
      <c r="F1817" s="94"/>
      <c r="G1817" s="94"/>
      <c r="H1817" s="95"/>
      <c r="I1817" s="107"/>
    </row>
    <row r="1818" spans="1:9" x14ac:dyDescent="0.2">
      <c r="A1818" s="107"/>
      <c r="B1818" s="107"/>
      <c r="C1818" s="107"/>
      <c r="D1818" s="107"/>
      <c r="E1818" s="107"/>
      <c r="F1818" s="94"/>
      <c r="G1818" s="94"/>
      <c r="H1818" s="95"/>
      <c r="I1818" s="107"/>
    </row>
    <row r="1819" spans="1:9" x14ac:dyDescent="0.2">
      <c r="B1819"/>
      <c r="C1819"/>
      <c r="D1819"/>
      <c r="E1819"/>
      <c r="F1819" s="92"/>
      <c r="G1819" s="92"/>
      <c r="H1819" s="95"/>
    </row>
    <row r="1820" spans="1:9" x14ac:dyDescent="0.2">
      <c r="B1820"/>
      <c r="C1820"/>
      <c r="D1820"/>
      <c r="E1820"/>
      <c r="F1820" s="92"/>
      <c r="G1820" s="92"/>
      <c r="H1820" s="95"/>
    </row>
    <row r="1821" spans="1:9" x14ac:dyDescent="0.2">
      <c r="B1821"/>
      <c r="C1821"/>
      <c r="D1821"/>
      <c r="E1821"/>
      <c r="F1821" s="92"/>
      <c r="G1821" s="92"/>
      <c r="H1821" s="95"/>
    </row>
    <row r="1822" spans="1:9" x14ac:dyDescent="0.2">
      <c r="A1822" s="107"/>
      <c r="B1822" s="107"/>
      <c r="C1822" s="107"/>
      <c r="D1822" s="107"/>
      <c r="E1822" s="107"/>
      <c r="F1822" s="92"/>
      <c r="G1822" s="92"/>
      <c r="H1822" s="95"/>
      <c r="I1822" s="107"/>
    </row>
    <row r="1823" spans="1:9" x14ac:dyDescent="0.2">
      <c r="B1823"/>
      <c r="C1823"/>
      <c r="D1823"/>
      <c r="E1823"/>
      <c r="F1823" s="92"/>
      <c r="G1823" s="92"/>
      <c r="H1823" s="95"/>
    </row>
    <row r="1824" spans="1:9" x14ac:dyDescent="0.2">
      <c r="B1824"/>
      <c r="C1824"/>
      <c r="D1824"/>
      <c r="E1824"/>
      <c r="F1824" s="92"/>
      <c r="G1824" s="92"/>
      <c r="H1824" s="95"/>
    </row>
    <row r="1825" spans="1:86" x14ac:dyDescent="0.2">
      <c r="A1825" s="107"/>
      <c r="B1825" s="107"/>
      <c r="C1825" s="107"/>
      <c r="D1825" s="107"/>
      <c r="E1825" s="107"/>
      <c r="F1825" s="92"/>
      <c r="G1825" s="92"/>
      <c r="H1825" s="95"/>
      <c r="I1825" s="107"/>
    </row>
    <row r="1826" spans="1:86" x14ac:dyDescent="0.2">
      <c r="B1826"/>
      <c r="C1826"/>
      <c r="D1826"/>
      <c r="E1826"/>
      <c r="F1826" s="92"/>
      <c r="G1826" s="92"/>
      <c r="H1826" s="95"/>
    </row>
    <row r="1827" spans="1:86" x14ac:dyDescent="0.2">
      <c r="B1827"/>
      <c r="C1827"/>
      <c r="D1827"/>
      <c r="E1827"/>
      <c r="F1827" s="92"/>
      <c r="G1827" s="92"/>
      <c r="H1827" s="95"/>
    </row>
    <row r="1828" spans="1:86" x14ac:dyDescent="0.2">
      <c r="B1828"/>
      <c r="C1828"/>
      <c r="D1828"/>
      <c r="E1828"/>
      <c r="F1828" s="92"/>
      <c r="G1828" s="92"/>
      <c r="H1828" s="95"/>
    </row>
    <row r="1829" spans="1:86" x14ac:dyDescent="0.2">
      <c r="B1829"/>
      <c r="C1829"/>
      <c r="D1829"/>
      <c r="E1829"/>
      <c r="F1829" s="92"/>
      <c r="G1829" s="92"/>
      <c r="H1829" s="95"/>
    </row>
    <row r="1830" spans="1:86" x14ac:dyDescent="0.2">
      <c r="A1830" s="107"/>
      <c r="B1830" s="107"/>
      <c r="C1830" s="107"/>
      <c r="D1830" s="107"/>
      <c r="E1830" s="107"/>
      <c r="F1830" s="92"/>
      <c r="G1830" s="92"/>
      <c r="H1830" s="95"/>
      <c r="I1830" s="107"/>
    </row>
    <row r="1831" spans="1:86" x14ac:dyDescent="0.2">
      <c r="B1831"/>
      <c r="C1831"/>
      <c r="D1831"/>
      <c r="E1831"/>
      <c r="F1831" s="92"/>
      <c r="G1831" s="92"/>
      <c r="H1831" s="95"/>
    </row>
    <row r="1832" spans="1:86" x14ac:dyDescent="0.2">
      <c r="B1832"/>
      <c r="C1832"/>
      <c r="D1832"/>
      <c r="E1832"/>
      <c r="F1832" s="92"/>
      <c r="G1832" s="92"/>
      <c r="H1832" s="95"/>
    </row>
    <row r="1833" spans="1:86" x14ac:dyDescent="0.2">
      <c r="A1833" s="107"/>
      <c r="B1833" s="107"/>
      <c r="C1833" s="107"/>
      <c r="D1833" s="107"/>
      <c r="E1833" s="107"/>
      <c r="F1833" s="92"/>
      <c r="G1833" s="92"/>
      <c r="H1833" s="95"/>
      <c r="I1833" s="107"/>
    </row>
    <row r="1834" spans="1:86" x14ac:dyDescent="0.2">
      <c r="A1834" s="107"/>
      <c r="B1834" s="107"/>
      <c r="C1834" s="107"/>
      <c r="D1834" s="107"/>
      <c r="E1834" s="107"/>
      <c r="F1834" s="92"/>
      <c r="G1834" s="92"/>
      <c r="H1834" s="95"/>
      <c r="I1834" s="107"/>
    </row>
    <row r="1835" spans="1:86" s="100" customFormat="1" ht="12" customHeight="1" x14ac:dyDescent="0.2">
      <c r="A1835" s="107"/>
      <c r="B1835" s="107"/>
      <c r="C1835" s="107"/>
      <c r="D1835" s="107"/>
      <c r="E1835" s="107"/>
      <c r="F1835" s="92"/>
      <c r="G1835" s="92"/>
      <c r="H1835" s="95"/>
      <c r="I1835" s="107"/>
      <c r="J1835"/>
      <c r="K1835"/>
      <c r="L1835"/>
      <c r="M1835"/>
      <c r="N1835"/>
      <c r="O1835"/>
      <c r="P1835"/>
      <c r="Q1835"/>
      <c r="R1835"/>
      <c r="S1835"/>
      <c r="T1835"/>
      <c r="U1835"/>
      <c r="V1835"/>
      <c r="W1835"/>
      <c r="X1835"/>
      <c r="Y1835"/>
      <c r="Z1835"/>
      <c r="AA1835"/>
      <c r="AB1835"/>
      <c r="AC1835"/>
      <c r="AD1835"/>
      <c r="AE1835"/>
      <c r="AF1835"/>
      <c r="AG1835"/>
      <c r="AH1835"/>
      <c r="AI1835"/>
      <c r="AJ1835"/>
      <c r="AK1835"/>
      <c r="AL1835"/>
      <c r="AM1835"/>
      <c r="AN1835"/>
      <c r="AO1835"/>
      <c r="AP1835"/>
      <c r="AQ1835"/>
      <c r="AR1835"/>
      <c r="AS1835"/>
      <c r="AT1835"/>
      <c r="AU1835"/>
      <c r="AV1835"/>
      <c r="AW1835"/>
      <c r="AX1835"/>
      <c r="AY1835"/>
      <c r="AZ1835"/>
      <c r="BA1835"/>
      <c r="BB1835"/>
      <c r="BC1835"/>
      <c r="BD1835"/>
      <c r="BE1835"/>
      <c r="BF1835"/>
      <c r="BG1835"/>
      <c r="BH1835"/>
      <c r="BI1835"/>
      <c r="BJ1835"/>
      <c r="BK1835"/>
      <c r="BL1835"/>
      <c r="BM1835"/>
      <c r="BN1835"/>
      <c r="BO1835"/>
      <c r="BP1835"/>
      <c r="BQ1835"/>
      <c r="BR1835"/>
      <c r="BS1835"/>
      <c r="BT1835"/>
      <c r="BU1835"/>
      <c r="BV1835"/>
      <c r="BW1835"/>
      <c r="BX1835"/>
      <c r="BY1835"/>
      <c r="BZ1835"/>
      <c r="CA1835"/>
      <c r="CB1835"/>
      <c r="CC1835"/>
      <c r="CD1835"/>
      <c r="CE1835"/>
      <c r="CF1835"/>
      <c r="CG1835"/>
      <c r="CH1835"/>
    </row>
    <row r="1836" spans="1:86" x14ac:dyDescent="0.2">
      <c r="A1836" s="107"/>
      <c r="B1836" s="107"/>
      <c r="C1836" s="107"/>
      <c r="D1836" s="107"/>
      <c r="E1836" s="107"/>
      <c r="F1836" s="92"/>
      <c r="G1836" s="92"/>
      <c r="H1836" s="95"/>
      <c r="I1836" s="107"/>
    </row>
    <row r="1837" spans="1:86" x14ac:dyDescent="0.2">
      <c r="A1837" s="107"/>
      <c r="B1837" s="107"/>
      <c r="C1837" s="107"/>
      <c r="D1837" s="107"/>
      <c r="E1837" s="107"/>
      <c r="F1837" s="92"/>
      <c r="G1837" s="92"/>
      <c r="H1837" s="95"/>
      <c r="I1837" s="107"/>
    </row>
    <row r="1838" spans="1:86" x14ac:dyDescent="0.2">
      <c r="A1838" s="107"/>
      <c r="B1838" s="107"/>
      <c r="C1838" s="107"/>
      <c r="D1838" s="107"/>
      <c r="E1838" s="107"/>
      <c r="F1838" s="94"/>
      <c r="G1838" s="94"/>
      <c r="H1838" s="95"/>
      <c r="I1838" s="107"/>
    </row>
    <row r="1839" spans="1:86" x14ac:dyDescent="0.2">
      <c r="A1839" s="107"/>
      <c r="B1839" s="107"/>
      <c r="C1839" s="107"/>
      <c r="D1839" s="107"/>
      <c r="E1839" s="107"/>
      <c r="F1839" s="92"/>
      <c r="G1839" s="92"/>
      <c r="H1839" s="95"/>
      <c r="I1839" s="107"/>
    </row>
    <row r="1840" spans="1:86" x14ac:dyDescent="0.2">
      <c r="A1840" s="107"/>
      <c r="B1840" s="107"/>
      <c r="C1840" s="107"/>
      <c r="D1840" s="107"/>
      <c r="E1840" s="107"/>
      <c r="F1840" s="94"/>
      <c r="G1840" s="94"/>
      <c r="H1840" s="95"/>
      <c r="I1840" s="107"/>
    </row>
    <row r="1841" spans="1:9" x14ac:dyDescent="0.2">
      <c r="A1841" s="107"/>
      <c r="B1841" s="107"/>
      <c r="C1841" s="107"/>
      <c r="D1841" s="107"/>
      <c r="E1841" s="107"/>
      <c r="F1841" s="92"/>
      <c r="G1841" s="92"/>
      <c r="H1841" s="95"/>
      <c r="I1841" s="107"/>
    </row>
    <row r="1842" spans="1:9" x14ac:dyDescent="0.2">
      <c r="A1842" s="107"/>
      <c r="B1842" s="107"/>
      <c r="C1842" s="107"/>
      <c r="D1842" s="107"/>
      <c r="E1842" s="107"/>
      <c r="F1842" s="92"/>
      <c r="G1842" s="92"/>
      <c r="H1842" s="95"/>
      <c r="I1842" s="107"/>
    </row>
    <row r="1843" spans="1:9" x14ac:dyDescent="0.2">
      <c r="A1843" s="107"/>
      <c r="B1843" s="107"/>
      <c r="C1843" s="107"/>
      <c r="D1843" s="107"/>
      <c r="E1843" s="107"/>
      <c r="F1843" s="92"/>
      <c r="G1843" s="92"/>
      <c r="H1843" s="95"/>
      <c r="I1843" s="107"/>
    </row>
    <row r="1844" spans="1:9" x14ac:dyDescent="0.2">
      <c r="A1844" s="107"/>
      <c r="B1844" s="107"/>
      <c r="C1844" s="107"/>
      <c r="D1844" s="107"/>
      <c r="E1844" s="107"/>
      <c r="F1844" s="92"/>
      <c r="G1844" s="92"/>
      <c r="H1844" s="95"/>
      <c r="I1844" s="107"/>
    </row>
    <row r="1845" spans="1:9" x14ac:dyDescent="0.2">
      <c r="A1845" s="107"/>
      <c r="B1845" s="107"/>
      <c r="C1845" s="107"/>
      <c r="D1845" s="107"/>
      <c r="E1845" s="107"/>
      <c r="F1845" s="92"/>
      <c r="G1845" s="92"/>
      <c r="H1845" s="95"/>
      <c r="I1845" s="107"/>
    </row>
    <row r="1846" spans="1:9" x14ac:dyDescent="0.2">
      <c r="A1846" s="107"/>
      <c r="B1846" s="107"/>
      <c r="C1846" s="107"/>
      <c r="D1846" s="107"/>
      <c r="E1846" s="107"/>
      <c r="F1846" s="92"/>
      <c r="G1846" s="92"/>
      <c r="H1846" s="95"/>
      <c r="I1846" s="107"/>
    </row>
    <row r="1847" spans="1:9" x14ac:dyDescent="0.2">
      <c r="A1847" s="107"/>
      <c r="B1847" s="107"/>
      <c r="C1847" s="107"/>
      <c r="D1847" s="107"/>
      <c r="E1847" s="107"/>
      <c r="F1847" s="92"/>
      <c r="G1847" s="92"/>
      <c r="H1847" s="95"/>
      <c r="I1847" s="107"/>
    </row>
    <row r="1848" spans="1:9" x14ac:dyDescent="0.2">
      <c r="A1848" s="107"/>
      <c r="B1848" s="107"/>
      <c r="C1848" s="107"/>
      <c r="D1848" s="107"/>
      <c r="E1848" s="107"/>
      <c r="F1848" s="92"/>
      <c r="G1848" s="92"/>
      <c r="H1848" s="95"/>
      <c r="I1848" s="107"/>
    </row>
    <row r="1849" spans="1:9" x14ac:dyDescent="0.2">
      <c r="A1849" s="107"/>
      <c r="B1849" s="107"/>
      <c r="C1849" s="107"/>
      <c r="D1849" s="107"/>
      <c r="E1849" s="107"/>
      <c r="F1849" s="92"/>
      <c r="G1849" s="92"/>
      <c r="H1849" s="95"/>
      <c r="I1849" s="107"/>
    </row>
    <row r="1850" spans="1:9" x14ac:dyDescent="0.2">
      <c r="A1850" s="107"/>
      <c r="B1850" s="107"/>
      <c r="C1850" s="107"/>
      <c r="D1850" s="107"/>
      <c r="E1850" s="107"/>
      <c r="F1850" s="92"/>
      <c r="G1850" s="92"/>
      <c r="H1850" s="95"/>
      <c r="I1850" s="107"/>
    </row>
    <row r="1851" spans="1:9" x14ac:dyDescent="0.2">
      <c r="A1851" s="107"/>
      <c r="B1851" s="107"/>
      <c r="C1851" s="107"/>
      <c r="D1851" s="107"/>
      <c r="E1851" s="107"/>
      <c r="F1851" s="92"/>
      <c r="G1851" s="92"/>
      <c r="H1851" s="95"/>
      <c r="I1851" s="107"/>
    </row>
    <row r="1852" spans="1:9" x14ac:dyDescent="0.2">
      <c r="A1852" s="107"/>
      <c r="B1852" s="107"/>
      <c r="C1852" s="107"/>
      <c r="D1852" s="107"/>
      <c r="E1852" s="107"/>
      <c r="F1852" s="92"/>
      <c r="G1852" s="92"/>
      <c r="H1852" s="95"/>
      <c r="I1852" s="107"/>
    </row>
    <row r="1853" spans="1:9" x14ac:dyDescent="0.2">
      <c r="A1853" s="107"/>
      <c r="B1853" s="107"/>
      <c r="C1853" s="107"/>
      <c r="D1853" s="107"/>
      <c r="E1853" s="107"/>
      <c r="F1853" s="92"/>
      <c r="G1853" s="92"/>
      <c r="H1853" s="95"/>
      <c r="I1853" s="107"/>
    </row>
    <row r="1854" spans="1:9" x14ac:dyDescent="0.2">
      <c r="A1854" s="107"/>
      <c r="B1854" s="107"/>
      <c r="C1854" s="107"/>
      <c r="D1854" s="107"/>
      <c r="E1854" s="107"/>
      <c r="F1854" s="92"/>
      <c r="G1854" s="92"/>
      <c r="H1854" s="95"/>
      <c r="I1854" s="107"/>
    </row>
    <row r="1855" spans="1:9" x14ac:dyDescent="0.2">
      <c r="A1855" s="107"/>
      <c r="B1855" s="107"/>
      <c r="C1855" s="107"/>
      <c r="D1855" s="107"/>
      <c r="E1855" s="107"/>
      <c r="F1855" s="92"/>
      <c r="G1855" s="92"/>
      <c r="H1855" s="95"/>
      <c r="I1855" s="107"/>
    </row>
    <row r="1856" spans="1:9" x14ac:dyDescent="0.2">
      <c r="A1856" s="107"/>
      <c r="B1856" s="107"/>
      <c r="C1856" s="107"/>
      <c r="D1856" s="107"/>
      <c r="E1856" s="107"/>
      <c r="F1856" s="92"/>
      <c r="G1856" s="92"/>
      <c r="H1856" s="95"/>
      <c r="I1856" s="107"/>
    </row>
    <row r="1857" spans="1:9" x14ac:dyDescent="0.2">
      <c r="A1857" s="107"/>
      <c r="B1857" s="107"/>
      <c r="C1857" s="107"/>
      <c r="D1857" s="107"/>
      <c r="E1857" s="107"/>
      <c r="F1857" s="94"/>
      <c r="G1857" s="94"/>
      <c r="H1857" s="95"/>
      <c r="I1857" s="107"/>
    </row>
    <row r="1858" spans="1:9" x14ac:dyDescent="0.2">
      <c r="A1858" s="107"/>
      <c r="B1858" s="107"/>
      <c r="C1858" s="107"/>
      <c r="D1858" s="107"/>
      <c r="E1858" s="107"/>
      <c r="F1858" s="92"/>
      <c r="G1858" s="92"/>
      <c r="H1858" s="95"/>
      <c r="I1858" s="107"/>
    </row>
    <row r="1859" spans="1:9" x14ac:dyDescent="0.2">
      <c r="A1859" s="107"/>
      <c r="B1859" s="107"/>
      <c r="C1859" s="107"/>
      <c r="D1859" s="107"/>
      <c r="E1859" s="107"/>
      <c r="F1859" s="92"/>
      <c r="G1859" s="92"/>
      <c r="H1859" s="95"/>
      <c r="I1859" s="107"/>
    </row>
    <row r="1860" spans="1:9" x14ac:dyDescent="0.2">
      <c r="A1860" s="107"/>
      <c r="B1860" s="107"/>
      <c r="C1860" s="107"/>
      <c r="D1860" s="107"/>
      <c r="E1860" s="107"/>
      <c r="F1860" s="92"/>
      <c r="G1860" s="92"/>
      <c r="H1860" s="95"/>
      <c r="I1860" s="107"/>
    </row>
    <row r="1861" spans="1:9" x14ac:dyDescent="0.2">
      <c r="A1861" s="107"/>
      <c r="B1861" s="107"/>
      <c r="C1861" s="107"/>
      <c r="D1861" s="107"/>
      <c r="E1861" s="107"/>
      <c r="F1861" s="92"/>
      <c r="G1861" s="92"/>
      <c r="H1861" s="95"/>
      <c r="I1861" s="107"/>
    </row>
    <row r="1862" spans="1:9" x14ac:dyDescent="0.2">
      <c r="A1862" s="107"/>
      <c r="B1862" s="107"/>
      <c r="C1862" s="107"/>
      <c r="D1862" s="107"/>
      <c r="E1862" s="107"/>
      <c r="F1862" s="92"/>
      <c r="G1862" s="92"/>
      <c r="H1862" s="95"/>
      <c r="I1862" s="107"/>
    </row>
    <row r="1863" spans="1:9" x14ac:dyDescent="0.2">
      <c r="A1863" s="107"/>
      <c r="B1863" s="107"/>
      <c r="C1863" s="107"/>
      <c r="D1863" s="107"/>
      <c r="E1863" s="107"/>
      <c r="F1863" s="92"/>
      <c r="G1863" s="92"/>
      <c r="H1863" s="95"/>
      <c r="I1863" s="107"/>
    </row>
    <row r="1864" spans="1:9" x14ac:dyDescent="0.2">
      <c r="A1864" s="107"/>
      <c r="B1864" s="107"/>
      <c r="C1864" s="107"/>
      <c r="D1864" s="107"/>
      <c r="E1864" s="107"/>
      <c r="F1864" s="92"/>
      <c r="G1864" s="92"/>
      <c r="H1864" s="95"/>
      <c r="I1864" s="107"/>
    </row>
    <row r="1865" spans="1:9" x14ac:dyDescent="0.2">
      <c r="A1865" s="107"/>
      <c r="B1865" s="107"/>
      <c r="C1865" s="107"/>
      <c r="D1865" s="107"/>
      <c r="E1865" s="107"/>
      <c r="F1865" s="92"/>
      <c r="G1865" s="92"/>
      <c r="H1865" s="95"/>
      <c r="I1865" s="107"/>
    </row>
    <row r="1866" spans="1:9" x14ac:dyDescent="0.2">
      <c r="A1866" s="107"/>
      <c r="B1866" s="107"/>
      <c r="C1866" s="107"/>
      <c r="D1866" s="107"/>
      <c r="E1866" s="107"/>
      <c r="F1866" s="94"/>
      <c r="G1866" s="94"/>
      <c r="H1866" s="95"/>
      <c r="I1866" s="107"/>
    </row>
    <row r="1867" spans="1:9" x14ac:dyDescent="0.2">
      <c r="A1867" s="107"/>
      <c r="B1867" s="107"/>
      <c r="C1867" s="107"/>
      <c r="D1867" s="107"/>
      <c r="E1867" s="107"/>
      <c r="F1867" s="94"/>
      <c r="G1867" s="94"/>
      <c r="H1867" s="95"/>
      <c r="I1867" s="107"/>
    </row>
    <row r="1868" spans="1:9" x14ac:dyDescent="0.2">
      <c r="A1868" s="107"/>
      <c r="B1868" s="107"/>
      <c r="C1868" s="107"/>
      <c r="D1868" s="107"/>
      <c r="E1868" s="107"/>
      <c r="F1868" s="92"/>
      <c r="G1868" s="92"/>
      <c r="H1868" s="95"/>
      <c r="I1868" s="107"/>
    </row>
    <row r="1869" spans="1:9" x14ac:dyDescent="0.2">
      <c r="A1869" s="107"/>
      <c r="B1869" s="107"/>
      <c r="C1869" s="107"/>
      <c r="D1869" s="107"/>
      <c r="E1869" s="107"/>
      <c r="F1869" s="92"/>
      <c r="G1869" s="92"/>
      <c r="H1869" s="95"/>
      <c r="I1869" s="107"/>
    </row>
    <row r="1870" spans="1:9" x14ac:dyDescent="0.2">
      <c r="A1870" s="107"/>
      <c r="B1870" s="107"/>
      <c r="C1870" s="107"/>
      <c r="D1870" s="107"/>
      <c r="E1870" s="107"/>
      <c r="F1870" s="92"/>
      <c r="G1870" s="92"/>
      <c r="H1870" s="95"/>
      <c r="I1870" s="107"/>
    </row>
    <row r="1871" spans="1:9" x14ac:dyDescent="0.2">
      <c r="A1871" s="107"/>
      <c r="B1871" s="107"/>
      <c r="C1871" s="107"/>
      <c r="D1871" s="107"/>
      <c r="E1871" s="107"/>
      <c r="F1871" s="92"/>
      <c r="G1871" s="92"/>
      <c r="H1871" s="95"/>
      <c r="I1871" s="107"/>
    </row>
    <row r="1872" spans="1:9" x14ac:dyDescent="0.2">
      <c r="A1872" s="107"/>
      <c r="B1872" s="107"/>
      <c r="C1872" s="107"/>
      <c r="D1872" s="107"/>
      <c r="E1872" s="107"/>
      <c r="F1872" s="92"/>
      <c r="G1872" s="92"/>
      <c r="H1872" s="95"/>
      <c r="I1872" s="107"/>
    </row>
    <row r="1873" spans="1:9" x14ac:dyDescent="0.2">
      <c r="A1873" s="107"/>
      <c r="B1873" s="107"/>
      <c r="C1873" s="107"/>
      <c r="D1873" s="107"/>
      <c r="E1873" s="107"/>
      <c r="F1873" s="92"/>
      <c r="G1873" s="92"/>
      <c r="H1873" s="95"/>
      <c r="I1873" s="107"/>
    </row>
    <row r="1874" spans="1:9" x14ac:dyDescent="0.2">
      <c r="A1874" s="107"/>
      <c r="B1874" s="107"/>
      <c r="C1874" s="107"/>
      <c r="D1874" s="107"/>
      <c r="E1874" s="107"/>
      <c r="F1874" s="92"/>
      <c r="G1874" s="92"/>
      <c r="H1874" s="95"/>
      <c r="I1874" s="107"/>
    </row>
    <row r="1875" spans="1:9" x14ac:dyDescent="0.2">
      <c r="A1875" s="107"/>
      <c r="B1875" s="107"/>
      <c r="C1875" s="107"/>
      <c r="D1875" s="107"/>
      <c r="E1875" s="107"/>
      <c r="F1875" s="92"/>
      <c r="G1875" s="92"/>
      <c r="H1875" s="95"/>
      <c r="I1875" s="107"/>
    </row>
    <row r="1876" spans="1:9" x14ac:dyDescent="0.2">
      <c r="A1876" s="107"/>
      <c r="B1876" s="107"/>
      <c r="C1876" s="107"/>
      <c r="D1876" s="107"/>
      <c r="E1876" s="107"/>
      <c r="F1876" s="92"/>
      <c r="G1876" s="92"/>
      <c r="H1876" s="95"/>
      <c r="I1876" s="107"/>
    </row>
    <row r="1877" spans="1:9" x14ac:dyDescent="0.2">
      <c r="A1877" s="107"/>
      <c r="B1877" s="107"/>
      <c r="C1877" s="107"/>
      <c r="D1877" s="107"/>
      <c r="E1877" s="107"/>
      <c r="F1877" s="94"/>
      <c r="G1877" s="94"/>
      <c r="H1877" s="95"/>
      <c r="I1877" s="107"/>
    </row>
    <row r="1878" spans="1:9" x14ac:dyDescent="0.2">
      <c r="A1878" s="107"/>
      <c r="B1878" s="107"/>
      <c r="C1878" s="107"/>
      <c r="D1878" s="107"/>
      <c r="E1878" s="107"/>
      <c r="F1878" s="92"/>
      <c r="G1878" s="92"/>
      <c r="H1878" s="95"/>
      <c r="I1878" s="107"/>
    </row>
    <row r="1879" spans="1:9" x14ac:dyDescent="0.2">
      <c r="A1879" s="107"/>
      <c r="B1879" s="107"/>
      <c r="C1879" s="107"/>
      <c r="D1879" s="107"/>
      <c r="E1879" s="107"/>
      <c r="F1879" s="94"/>
      <c r="G1879" s="94"/>
      <c r="H1879" s="95"/>
      <c r="I1879" s="107"/>
    </row>
    <row r="1880" spans="1:9" x14ac:dyDescent="0.2">
      <c r="A1880" s="107"/>
      <c r="B1880" s="107"/>
      <c r="C1880" s="107"/>
      <c r="D1880" s="107"/>
      <c r="E1880" s="107"/>
      <c r="F1880" s="92"/>
      <c r="G1880" s="92"/>
      <c r="H1880" s="95"/>
      <c r="I1880" s="107"/>
    </row>
    <row r="1881" spans="1:9" x14ac:dyDescent="0.2">
      <c r="A1881" s="107"/>
      <c r="B1881" s="107"/>
      <c r="C1881" s="107"/>
      <c r="D1881" s="107"/>
      <c r="E1881" s="107"/>
      <c r="F1881" s="92"/>
      <c r="G1881" s="92"/>
      <c r="H1881" s="95"/>
      <c r="I1881" s="107"/>
    </row>
    <row r="1882" spans="1:9" x14ac:dyDescent="0.2">
      <c r="A1882" s="107"/>
      <c r="B1882" s="107"/>
      <c r="C1882" s="107"/>
      <c r="D1882" s="107"/>
      <c r="E1882" s="107"/>
      <c r="F1882" s="92"/>
      <c r="G1882" s="92"/>
      <c r="H1882" s="95"/>
      <c r="I1882" s="107"/>
    </row>
    <row r="1883" spans="1:9" x14ac:dyDescent="0.2">
      <c r="A1883" s="107"/>
      <c r="B1883" s="107"/>
      <c r="C1883" s="107"/>
      <c r="D1883" s="107"/>
      <c r="E1883" s="107"/>
      <c r="F1883" s="94"/>
      <c r="G1883" s="94"/>
      <c r="H1883" s="95"/>
      <c r="I1883" s="107"/>
    </row>
    <row r="1884" spans="1:9" x14ac:dyDescent="0.2">
      <c r="A1884" s="107"/>
      <c r="B1884" s="107"/>
      <c r="C1884" s="107"/>
      <c r="D1884" s="107"/>
      <c r="E1884" s="107"/>
      <c r="F1884" s="92"/>
      <c r="G1884" s="92"/>
      <c r="H1884" s="95"/>
      <c r="I1884" s="107"/>
    </row>
    <row r="1885" spans="1:9" x14ac:dyDescent="0.2">
      <c r="A1885" s="107"/>
      <c r="B1885" s="107"/>
      <c r="C1885" s="107"/>
      <c r="D1885" s="107"/>
      <c r="E1885" s="107"/>
      <c r="F1885" s="92"/>
      <c r="G1885" s="92"/>
      <c r="H1885" s="95"/>
      <c r="I1885" s="107"/>
    </row>
    <row r="1886" spans="1:9" x14ac:dyDescent="0.2">
      <c r="A1886" s="107"/>
      <c r="B1886" s="107"/>
      <c r="C1886" s="107"/>
      <c r="D1886" s="107"/>
      <c r="E1886" s="107"/>
      <c r="F1886" s="92"/>
      <c r="G1886" s="92"/>
      <c r="H1886" s="95"/>
      <c r="I1886" s="107"/>
    </row>
    <row r="1887" spans="1:9" x14ac:dyDescent="0.2">
      <c r="A1887" s="107"/>
      <c r="B1887" s="107"/>
      <c r="C1887" s="107"/>
      <c r="D1887" s="107"/>
      <c r="E1887" s="107"/>
      <c r="F1887" s="92"/>
      <c r="G1887" s="92"/>
      <c r="H1887" s="95"/>
      <c r="I1887" s="107"/>
    </row>
    <row r="1888" spans="1:9" x14ac:dyDescent="0.2">
      <c r="A1888" s="107"/>
      <c r="B1888" s="107"/>
      <c r="C1888" s="107"/>
      <c r="D1888" s="107"/>
      <c r="E1888" s="107"/>
      <c r="F1888" s="92"/>
      <c r="G1888" s="92"/>
      <c r="H1888" s="95"/>
      <c r="I1888" s="107"/>
    </row>
    <row r="1889" spans="1:9" x14ac:dyDescent="0.2">
      <c r="A1889" s="107"/>
      <c r="B1889" s="107"/>
      <c r="C1889" s="107"/>
      <c r="D1889" s="107"/>
      <c r="E1889" s="107"/>
      <c r="F1889" s="92"/>
      <c r="G1889" s="92"/>
      <c r="H1889" s="95"/>
      <c r="I1889" s="107"/>
    </row>
    <row r="1890" spans="1:9" x14ac:dyDescent="0.2">
      <c r="A1890" s="107"/>
      <c r="B1890" s="107"/>
      <c r="C1890" s="107"/>
      <c r="D1890" s="107"/>
      <c r="E1890" s="107"/>
      <c r="F1890" s="92"/>
      <c r="G1890" s="92"/>
      <c r="H1890" s="95"/>
      <c r="I1890" s="107"/>
    </row>
    <row r="1891" spans="1:9" x14ac:dyDescent="0.2">
      <c r="A1891" s="107"/>
      <c r="B1891" s="107"/>
      <c r="C1891" s="107"/>
      <c r="D1891" s="107"/>
      <c r="E1891" s="107"/>
      <c r="F1891" s="92"/>
      <c r="G1891" s="92"/>
      <c r="H1891" s="95"/>
      <c r="I1891" s="107"/>
    </row>
    <row r="1892" spans="1:9" x14ac:dyDescent="0.2">
      <c r="A1892" s="107"/>
      <c r="B1892" s="107"/>
      <c r="C1892" s="107"/>
      <c r="D1892" s="107"/>
      <c r="E1892" s="107"/>
      <c r="F1892" s="92"/>
      <c r="G1892" s="92"/>
      <c r="H1892" s="95"/>
      <c r="I1892" s="107"/>
    </row>
    <row r="1893" spans="1:9" x14ac:dyDescent="0.2">
      <c r="A1893" s="107"/>
      <c r="B1893" s="107"/>
      <c r="C1893" s="107"/>
      <c r="D1893" s="107"/>
      <c r="E1893" s="107"/>
      <c r="F1893" s="92"/>
      <c r="G1893" s="92"/>
      <c r="H1893" s="95"/>
      <c r="I1893" s="107"/>
    </row>
    <row r="1894" spans="1:9" x14ac:dyDescent="0.2">
      <c r="A1894" s="107"/>
      <c r="B1894" s="107"/>
      <c r="C1894" s="107"/>
      <c r="D1894" s="107"/>
      <c r="E1894" s="107"/>
      <c r="F1894" s="92"/>
      <c r="G1894" s="92"/>
      <c r="H1894" s="95"/>
      <c r="I1894" s="107"/>
    </row>
    <row r="1895" spans="1:9" x14ac:dyDescent="0.2">
      <c r="A1895" s="107"/>
      <c r="B1895" s="107"/>
      <c r="C1895" s="107"/>
      <c r="D1895" s="107"/>
      <c r="E1895" s="107"/>
      <c r="F1895" s="92"/>
      <c r="G1895" s="92"/>
      <c r="H1895" s="95"/>
      <c r="I1895" s="107"/>
    </row>
    <row r="1896" spans="1:9" x14ac:dyDescent="0.2">
      <c r="A1896" s="107"/>
      <c r="B1896" s="107"/>
      <c r="C1896" s="107"/>
      <c r="D1896" s="107"/>
      <c r="E1896" s="107"/>
      <c r="F1896" s="92"/>
      <c r="G1896" s="92"/>
      <c r="H1896" s="95"/>
      <c r="I1896" s="107"/>
    </row>
    <row r="1897" spans="1:9" x14ac:dyDescent="0.2">
      <c r="A1897" s="107"/>
      <c r="B1897" s="107"/>
      <c r="C1897" s="107"/>
      <c r="D1897" s="107"/>
      <c r="E1897" s="107"/>
      <c r="F1897" s="92"/>
      <c r="G1897" s="92"/>
      <c r="H1897" s="95"/>
      <c r="I1897" s="107"/>
    </row>
    <row r="1898" spans="1:9" x14ac:dyDescent="0.2">
      <c r="A1898" s="107"/>
      <c r="B1898" s="107"/>
      <c r="C1898" s="107"/>
      <c r="D1898" s="107"/>
      <c r="E1898" s="107"/>
      <c r="F1898" s="92"/>
      <c r="G1898" s="92"/>
      <c r="H1898" s="95"/>
      <c r="I1898" s="107"/>
    </row>
    <row r="1899" spans="1:9" x14ac:dyDescent="0.2">
      <c r="A1899" s="107"/>
      <c r="B1899" s="107"/>
      <c r="C1899" s="107"/>
      <c r="D1899" s="107"/>
      <c r="E1899" s="107"/>
      <c r="F1899" s="92"/>
      <c r="G1899" s="92"/>
      <c r="H1899" s="95"/>
      <c r="I1899" s="107"/>
    </row>
    <row r="1900" spans="1:9" x14ac:dyDescent="0.2">
      <c r="A1900" s="107"/>
      <c r="B1900" s="107"/>
      <c r="C1900" s="107"/>
      <c r="D1900" s="107"/>
      <c r="E1900" s="107"/>
      <c r="F1900" s="92"/>
      <c r="G1900" s="92"/>
      <c r="H1900" s="95"/>
      <c r="I1900" s="107"/>
    </row>
    <row r="1901" spans="1:9" x14ac:dyDescent="0.2">
      <c r="A1901" s="107"/>
      <c r="B1901" s="107"/>
      <c r="C1901" s="107"/>
      <c r="D1901" s="107"/>
      <c r="E1901" s="107"/>
      <c r="F1901" s="92"/>
      <c r="G1901" s="92"/>
      <c r="H1901" s="95"/>
      <c r="I1901" s="107"/>
    </row>
    <row r="1902" spans="1:9" x14ac:dyDescent="0.2">
      <c r="A1902" s="107"/>
      <c r="B1902" s="107"/>
      <c r="C1902" s="107"/>
      <c r="D1902" s="107"/>
      <c r="E1902" s="107"/>
      <c r="F1902" s="92"/>
      <c r="G1902" s="92"/>
      <c r="H1902" s="95"/>
      <c r="I1902" s="107"/>
    </row>
    <row r="1903" spans="1:9" x14ac:dyDescent="0.2">
      <c r="A1903" s="107"/>
      <c r="B1903" s="107"/>
      <c r="C1903" s="107"/>
      <c r="D1903" s="107"/>
      <c r="E1903" s="107"/>
      <c r="F1903" s="92"/>
      <c r="G1903" s="92"/>
      <c r="H1903" s="95"/>
      <c r="I1903" s="107"/>
    </row>
    <row r="1904" spans="1:9" x14ac:dyDescent="0.2">
      <c r="A1904" s="107"/>
      <c r="B1904" s="107"/>
      <c r="C1904" s="107"/>
      <c r="D1904" s="107"/>
      <c r="E1904" s="107"/>
      <c r="F1904" s="92"/>
      <c r="G1904" s="92"/>
      <c r="H1904" s="95"/>
      <c r="I1904" s="107"/>
    </row>
    <row r="1905" spans="1:9" x14ac:dyDescent="0.2">
      <c r="A1905" s="107"/>
      <c r="B1905" s="107"/>
      <c r="C1905" s="107"/>
      <c r="D1905" s="107"/>
      <c r="E1905" s="107"/>
      <c r="F1905" s="92"/>
      <c r="G1905" s="92"/>
      <c r="H1905" s="95"/>
      <c r="I1905" s="107"/>
    </row>
    <row r="1906" spans="1:9" x14ac:dyDescent="0.2">
      <c r="A1906" s="107"/>
      <c r="B1906" s="107"/>
      <c r="C1906" s="107"/>
      <c r="D1906" s="107"/>
      <c r="E1906" s="107"/>
      <c r="F1906" s="92"/>
      <c r="G1906" s="92"/>
      <c r="H1906" s="95"/>
      <c r="I1906" s="107"/>
    </row>
    <row r="1907" spans="1:9" x14ac:dyDescent="0.2">
      <c r="A1907" s="107"/>
      <c r="B1907" s="107"/>
      <c r="C1907" s="107"/>
      <c r="D1907" s="107"/>
      <c r="E1907" s="107"/>
      <c r="F1907" s="92"/>
      <c r="G1907" s="92"/>
      <c r="H1907" s="95"/>
      <c r="I1907" s="107"/>
    </row>
    <row r="1908" spans="1:9" x14ac:dyDescent="0.2">
      <c r="A1908" s="107"/>
      <c r="B1908" s="107"/>
      <c r="C1908" s="107"/>
      <c r="D1908" s="107"/>
      <c r="E1908" s="107"/>
      <c r="F1908" s="92"/>
      <c r="G1908" s="92"/>
      <c r="H1908" s="95"/>
      <c r="I1908" s="107"/>
    </row>
    <row r="1909" spans="1:9" x14ac:dyDescent="0.2">
      <c r="A1909" s="107"/>
      <c r="B1909" s="107"/>
      <c r="C1909" s="107"/>
      <c r="D1909" s="107"/>
      <c r="E1909" s="107"/>
      <c r="F1909" s="92"/>
      <c r="G1909" s="92"/>
      <c r="H1909" s="95"/>
      <c r="I1909" s="107"/>
    </row>
    <row r="1910" spans="1:9" x14ac:dyDescent="0.2">
      <c r="A1910" s="107"/>
      <c r="B1910" s="107"/>
      <c r="C1910" s="107"/>
      <c r="D1910" s="107"/>
      <c r="E1910" s="107"/>
      <c r="F1910" s="92"/>
      <c r="G1910" s="92"/>
      <c r="H1910" s="95"/>
      <c r="I1910" s="107"/>
    </row>
    <row r="1911" spans="1:9" x14ac:dyDescent="0.2">
      <c r="A1911" s="107"/>
      <c r="B1911" s="107"/>
      <c r="C1911" s="107"/>
      <c r="D1911" s="107"/>
      <c r="E1911" s="107"/>
      <c r="F1911" s="92"/>
      <c r="G1911" s="92"/>
      <c r="H1911" s="95"/>
      <c r="I1911" s="107"/>
    </row>
    <row r="1912" spans="1:9" x14ac:dyDescent="0.2">
      <c r="A1912" s="107"/>
      <c r="B1912" s="107"/>
      <c r="C1912" s="107"/>
      <c r="D1912" s="107"/>
      <c r="E1912" s="107"/>
      <c r="F1912" s="92"/>
      <c r="G1912" s="92"/>
      <c r="H1912" s="95"/>
      <c r="I1912" s="107"/>
    </row>
    <row r="1913" spans="1:9" x14ac:dyDescent="0.2">
      <c r="A1913" s="107"/>
      <c r="B1913" s="107"/>
      <c r="C1913" s="107"/>
      <c r="D1913" s="107"/>
      <c r="E1913" s="107"/>
      <c r="F1913" s="92"/>
      <c r="G1913" s="92"/>
      <c r="H1913" s="95"/>
      <c r="I1913" s="107"/>
    </row>
    <row r="1914" spans="1:9" x14ac:dyDescent="0.2">
      <c r="A1914" s="107"/>
      <c r="B1914" s="107"/>
      <c r="C1914" s="107"/>
      <c r="D1914" s="107"/>
      <c r="E1914" s="107"/>
      <c r="F1914" s="92"/>
      <c r="G1914" s="92"/>
      <c r="H1914" s="95"/>
      <c r="I1914" s="107"/>
    </row>
    <row r="1915" spans="1:9" x14ac:dyDescent="0.2">
      <c r="A1915" s="107"/>
      <c r="B1915" s="107"/>
      <c r="C1915" s="107"/>
      <c r="D1915" s="107"/>
      <c r="E1915" s="107"/>
      <c r="F1915" s="92"/>
      <c r="G1915" s="92"/>
      <c r="H1915" s="95"/>
      <c r="I1915" s="107"/>
    </row>
    <row r="1916" spans="1:9" x14ac:dyDescent="0.2">
      <c r="A1916" s="107"/>
      <c r="B1916" s="107"/>
      <c r="C1916" s="107"/>
      <c r="D1916" s="107"/>
      <c r="E1916" s="107"/>
      <c r="F1916" s="92"/>
      <c r="G1916" s="92"/>
      <c r="H1916" s="95"/>
      <c r="I1916" s="107"/>
    </row>
    <row r="1917" spans="1:9" x14ac:dyDescent="0.2">
      <c r="A1917" s="107"/>
      <c r="B1917" s="107"/>
      <c r="C1917" s="107"/>
      <c r="D1917" s="107"/>
      <c r="E1917" s="107"/>
      <c r="F1917" s="92"/>
      <c r="G1917" s="92"/>
      <c r="H1917" s="95"/>
      <c r="I1917" s="107"/>
    </row>
    <row r="1918" spans="1:9" x14ac:dyDescent="0.2">
      <c r="A1918" s="107"/>
      <c r="B1918" s="107"/>
      <c r="C1918" s="107"/>
      <c r="D1918" s="107"/>
      <c r="E1918" s="107"/>
      <c r="F1918" s="92"/>
      <c r="G1918" s="92"/>
      <c r="H1918" s="95"/>
      <c r="I1918" s="107"/>
    </row>
    <row r="1919" spans="1:9" x14ac:dyDescent="0.2">
      <c r="A1919" s="131"/>
      <c r="B1919" s="107"/>
      <c r="C1919" s="107"/>
      <c r="D1919" s="107"/>
      <c r="E1919" s="107"/>
      <c r="F1919" s="92"/>
      <c r="G1919" s="92"/>
      <c r="H1919" s="95"/>
      <c r="I1919" s="107"/>
    </row>
    <row r="1920" spans="1:9" x14ac:dyDescent="0.2">
      <c r="A1920" s="107"/>
      <c r="B1920" s="107"/>
      <c r="C1920" s="107"/>
      <c r="D1920" s="107"/>
      <c r="E1920" s="107"/>
      <c r="F1920" s="92"/>
      <c r="G1920" s="92"/>
      <c r="H1920" s="95"/>
      <c r="I1920" s="107"/>
    </row>
    <row r="1921" spans="1:9" x14ac:dyDescent="0.2">
      <c r="A1921" s="107"/>
      <c r="B1921" s="107"/>
      <c r="C1921" s="107"/>
      <c r="D1921" s="107"/>
      <c r="E1921" s="107"/>
      <c r="F1921" s="92"/>
      <c r="G1921" s="92"/>
      <c r="H1921" s="95"/>
      <c r="I1921" s="107"/>
    </row>
    <row r="1922" spans="1:9" x14ac:dyDescent="0.2">
      <c r="A1922" s="107"/>
      <c r="B1922" s="107"/>
      <c r="C1922" s="107"/>
      <c r="D1922" s="107"/>
      <c r="E1922" s="107"/>
      <c r="F1922" s="92"/>
      <c r="G1922" s="92"/>
      <c r="H1922" s="95"/>
      <c r="I1922" s="107"/>
    </row>
    <row r="1923" spans="1:9" x14ac:dyDescent="0.2">
      <c r="A1923" s="107"/>
      <c r="B1923" s="107"/>
      <c r="C1923" s="107"/>
      <c r="D1923" s="107"/>
      <c r="E1923" s="107"/>
      <c r="F1923" s="92"/>
      <c r="G1923" s="92"/>
      <c r="H1923" s="95"/>
      <c r="I1923" s="107"/>
    </row>
    <row r="1924" spans="1:9" x14ac:dyDescent="0.2">
      <c r="A1924" s="107"/>
      <c r="B1924" s="107"/>
      <c r="C1924" s="107"/>
      <c r="D1924" s="107"/>
      <c r="E1924" s="107"/>
      <c r="F1924" s="92"/>
      <c r="G1924" s="92"/>
      <c r="H1924" s="95"/>
      <c r="I1924" s="107"/>
    </row>
    <row r="1925" spans="1:9" x14ac:dyDescent="0.2">
      <c r="A1925" s="107"/>
      <c r="B1925" s="107"/>
      <c r="C1925" s="107"/>
      <c r="D1925" s="107"/>
      <c r="E1925" s="107"/>
      <c r="F1925" s="92"/>
      <c r="G1925" s="92"/>
      <c r="H1925" s="95"/>
      <c r="I1925" s="107"/>
    </row>
    <row r="1926" spans="1:9" x14ac:dyDescent="0.2">
      <c r="A1926" s="107"/>
      <c r="B1926" s="107"/>
      <c r="C1926" s="107"/>
      <c r="D1926" s="107"/>
      <c r="E1926" s="107"/>
      <c r="F1926" s="92"/>
      <c r="G1926" s="92"/>
      <c r="H1926" s="95"/>
      <c r="I1926" s="107"/>
    </row>
    <row r="1927" spans="1:9" x14ac:dyDescent="0.2">
      <c r="A1927" s="107"/>
      <c r="B1927" s="107"/>
      <c r="C1927" s="107"/>
      <c r="D1927" s="107"/>
      <c r="E1927" s="107"/>
      <c r="F1927" s="92"/>
      <c r="G1927" s="92"/>
      <c r="H1927" s="95"/>
      <c r="I1927" s="107"/>
    </row>
    <row r="1928" spans="1:9" x14ac:dyDescent="0.2">
      <c r="A1928" s="107"/>
      <c r="B1928" s="107"/>
      <c r="C1928" s="107"/>
      <c r="D1928" s="107"/>
      <c r="E1928" s="107"/>
      <c r="F1928" s="92"/>
      <c r="G1928" s="92"/>
      <c r="H1928" s="95"/>
      <c r="I1928" s="107"/>
    </row>
    <row r="1929" spans="1:9" x14ac:dyDescent="0.2">
      <c r="A1929" s="107"/>
      <c r="B1929" s="107"/>
      <c r="C1929" s="107"/>
      <c r="D1929" s="107"/>
      <c r="E1929" s="107"/>
      <c r="F1929" s="92"/>
      <c r="G1929" s="92"/>
      <c r="H1929" s="95"/>
      <c r="I1929" s="107"/>
    </row>
    <row r="1930" spans="1:9" x14ac:dyDescent="0.2">
      <c r="A1930" s="107"/>
      <c r="B1930" s="107"/>
      <c r="C1930" s="107"/>
      <c r="D1930" s="107"/>
      <c r="E1930" s="107"/>
      <c r="F1930" s="92"/>
      <c r="G1930" s="92"/>
      <c r="H1930" s="95"/>
      <c r="I1930" s="107"/>
    </row>
    <row r="1931" spans="1:9" x14ac:dyDescent="0.2">
      <c r="A1931" s="107"/>
      <c r="B1931" s="107"/>
      <c r="C1931" s="107"/>
      <c r="D1931" s="107"/>
      <c r="E1931" s="107"/>
      <c r="F1931" s="94"/>
      <c r="G1931" s="94"/>
      <c r="H1931" s="95"/>
      <c r="I1931" s="107"/>
    </row>
    <row r="1932" spans="1:9" x14ac:dyDescent="0.2">
      <c r="A1932" s="107"/>
      <c r="B1932" s="107"/>
      <c r="C1932" s="107"/>
      <c r="D1932" s="107"/>
      <c r="E1932" s="107"/>
      <c r="F1932" s="92"/>
      <c r="G1932" s="92"/>
      <c r="H1932" s="95"/>
      <c r="I1932" s="107"/>
    </row>
    <row r="1933" spans="1:9" x14ac:dyDescent="0.2">
      <c r="A1933" s="107"/>
      <c r="B1933" s="107"/>
      <c r="C1933" s="107"/>
      <c r="D1933" s="107"/>
      <c r="E1933" s="107"/>
      <c r="F1933" s="94"/>
      <c r="G1933" s="94"/>
      <c r="H1933" s="95"/>
      <c r="I1933" s="107"/>
    </row>
    <row r="1934" spans="1:9" x14ac:dyDescent="0.2">
      <c r="A1934" s="107"/>
      <c r="B1934" s="107"/>
      <c r="C1934" s="107"/>
      <c r="D1934" s="107"/>
      <c r="E1934" s="107"/>
      <c r="F1934" s="92"/>
      <c r="G1934" s="92"/>
      <c r="H1934" s="95"/>
      <c r="I1934" s="107"/>
    </row>
    <row r="1935" spans="1:9" x14ac:dyDescent="0.2">
      <c r="A1935" s="107"/>
      <c r="B1935" s="107"/>
      <c r="C1935" s="107"/>
      <c r="D1935" s="107"/>
      <c r="E1935" s="107"/>
      <c r="F1935" s="92"/>
      <c r="G1935" s="92"/>
      <c r="H1935" s="95"/>
      <c r="I1935" s="107"/>
    </row>
    <row r="1936" spans="1:9" x14ac:dyDescent="0.2">
      <c r="A1936" s="107"/>
      <c r="B1936" s="107"/>
      <c r="C1936" s="107"/>
      <c r="D1936" s="107"/>
      <c r="E1936" s="107"/>
      <c r="F1936" s="92"/>
      <c r="G1936" s="92"/>
      <c r="H1936" s="95"/>
      <c r="I1936" s="107"/>
    </row>
    <row r="1937" spans="1:9" x14ac:dyDescent="0.2">
      <c r="A1937" s="107"/>
      <c r="B1937" s="107"/>
      <c r="C1937" s="107"/>
      <c r="D1937" s="107"/>
      <c r="E1937" s="107"/>
      <c r="F1937" s="92"/>
      <c r="G1937" s="92"/>
      <c r="H1937" s="95"/>
      <c r="I1937" s="107"/>
    </row>
    <row r="1938" spans="1:9" x14ac:dyDescent="0.2">
      <c r="A1938" s="107"/>
      <c r="B1938" s="107"/>
      <c r="C1938" s="107"/>
      <c r="D1938" s="107"/>
      <c r="E1938" s="107"/>
      <c r="F1938" s="92"/>
      <c r="G1938" s="92"/>
      <c r="H1938" s="95"/>
      <c r="I1938" s="107"/>
    </row>
    <row r="1939" spans="1:9" x14ac:dyDescent="0.2">
      <c r="A1939" s="107"/>
      <c r="B1939" s="107"/>
      <c r="C1939" s="107"/>
      <c r="D1939" s="107"/>
      <c r="E1939" s="107"/>
      <c r="F1939" s="92"/>
      <c r="G1939" s="92"/>
      <c r="H1939" s="95"/>
      <c r="I1939" s="107"/>
    </row>
    <row r="1940" spans="1:9" x14ac:dyDescent="0.2">
      <c r="A1940" s="107"/>
      <c r="B1940" s="107"/>
      <c r="C1940" s="107"/>
      <c r="D1940" s="107"/>
      <c r="E1940" s="107"/>
      <c r="F1940" s="92"/>
      <c r="G1940" s="92"/>
      <c r="H1940" s="95"/>
      <c r="I1940" s="107"/>
    </row>
    <row r="1941" spans="1:9" x14ac:dyDescent="0.2">
      <c r="A1941" s="107"/>
      <c r="B1941" s="107"/>
      <c r="C1941" s="107"/>
      <c r="D1941" s="107"/>
      <c r="E1941" s="107"/>
      <c r="F1941" s="92"/>
      <c r="G1941" s="92"/>
      <c r="H1941" s="95"/>
      <c r="I1941" s="107"/>
    </row>
    <row r="1942" spans="1:9" x14ac:dyDescent="0.2">
      <c r="A1942" s="107"/>
      <c r="B1942" s="107"/>
      <c r="C1942" s="107"/>
      <c r="D1942" s="107"/>
      <c r="E1942" s="107"/>
      <c r="F1942" s="92"/>
      <c r="G1942" s="92"/>
      <c r="H1942" s="95"/>
      <c r="I1942" s="107"/>
    </row>
    <row r="1943" spans="1:9" x14ac:dyDescent="0.2">
      <c r="A1943" s="107"/>
      <c r="B1943" s="107"/>
      <c r="C1943" s="107"/>
      <c r="D1943" s="107"/>
      <c r="E1943" s="107"/>
      <c r="F1943" s="92"/>
      <c r="G1943" s="92"/>
      <c r="H1943" s="95"/>
      <c r="I1943" s="107"/>
    </row>
    <row r="1944" spans="1:9" x14ac:dyDescent="0.2">
      <c r="A1944" s="107"/>
      <c r="B1944" s="107"/>
      <c r="C1944" s="107"/>
      <c r="D1944" s="107"/>
      <c r="E1944" s="107"/>
      <c r="F1944" s="92"/>
      <c r="G1944" s="92"/>
      <c r="H1944" s="95"/>
      <c r="I1944" s="107"/>
    </row>
    <row r="1945" spans="1:9" x14ac:dyDescent="0.2">
      <c r="B1945"/>
      <c r="C1945"/>
      <c r="D1945"/>
      <c r="E1945"/>
      <c r="F1945" s="92"/>
      <c r="G1945" s="92"/>
      <c r="H1945" s="95"/>
    </row>
    <row r="1946" spans="1:9" x14ac:dyDescent="0.2">
      <c r="B1946"/>
      <c r="C1946"/>
      <c r="D1946"/>
      <c r="E1946"/>
      <c r="F1946" s="92"/>
      <c r="G1946" s="92"/>
      <c r="H1946" s="95"/>
    </row>
    <row r="1947" spans="1:9" x14ac:dyDescent="0.2">
      <c r="B1947"/>
      <c r="C1947"/>
      <c r="D1947"/>
      <c r="E1947"/>
      <c r="F1947" s="92"/>
      <c r="G1947" s="92"/>
      <c r="H1947" s="95"/>
    </row>
    <row r="1948" spans="1:9" x14ac:dyDescent="0.2">
      <c r="B1948"/>
      <c r="C1948"/>
      <c r="D1948"/>
      <c r="E1948"/>
      <c r="F1948" s="92"/>
      <c r="G1948" s="92"/>
      <c r="H1948" s="95"/>
    </row>
    <row r="1949" spans="1:9" x14ac:dyDescent="0.2">
      <c r="B1949"/>
      <c r="C1949"/>
      <c r="D1949"/>
      <c r="E1949"/>
      <c r="F1949" s="92"/>
      <c r="G1949" s="92"/>
      <c r="H1949" s="95"/>
    </row>
    <row r="1950" spans="1:9" x14ac:dyDescent="0.2">
      <c r="B1950"/>
      <c r="C1950"/>
      <c r="D1950"/>
      <c r="E1950"/>
      <c r="F1950" s="92"/>
      <c r="G1950" s="92"/>
      <c r="H1950" s="95"/>
    </row>
    <row r="1951" spans="1:9" x14ac:dyDescent="0.2">
      <c r="B1951"/>
      <c r="C1951"/>
      <c r="D1951"/>
      <c r="E1951"/>
      <c r="F1951" s="92"/>
      <c r="G1951" s="92"/>
      <c r="H1951" s="95"/>
    </row>
    <row r="1952" spans="1:9" x14ac:dyDescent="0.2">
      <c r="A1952" s="107"/>
      <c r="B1952" s="107"/>
      <c r="C1952" s="107"/>
      <c r="D1952" s="107"/>
      <c r="E1952" s="107"/>
      <c r="F1952" s="94"/>
      <c r="G1952" s="94"/>
      <c r="H1952" s="95"/>
      <c r="I1952" s="107"/>
    </row>
    <row r="1953" spans="1:9" x14ac:dyDescent="0.2">
      <c r="A1953" s="107"/>
      <c r="B1953" s="107"/>
      <c r="C1953" s="107"/>
      <c r="D1953" s="107"/>
      <c r="E1953" s="107"/>
      <c r="F1953" s="92"/>
      <c r="G1953" s="92"/>
      <c r="H1953" s="95"/>
      <c r="I1953" s="107"/>
    </row>
    <row r="1954" spans="1:9" x14ac:dyDescent="0.2">
      <c r="B1954"/>
      <c r="C1954"/>
      <c r="D1954"/>
      <c r="E1954"/>
      <c r="F1954" s="92"/>
      <c r="G1954" s="92"/>
      <c r="H1954" s="95"/>
    </row>
    <row r="1955" spans="1:9" x14ac:dyDescent="0.2">
      <c r="A1955" s="107"/>
      <c r="B1955" s="107"/>
      <c r="C1955" s="107"/>
      <c r="D1955" s="107"/>
      <c r="E1955" s="107"/>
      <c r="F1955" s="92"/>
      <c r="G1955" s="92"/>
      <c r="H1955" s="95"/>
      <c r="I1955" s="107"/>
    </row>
    <row r="1956" spans="1:9" x14ac:dyDescent="0.2">
      <c r="B1956"/>
      <c r="C1956"/>
      <c r="D1956"/>
      <c r="E1956"/>
      <c r="F1956" s="94"/>
      <c r="G1956" s="94"/>
      <c r="H1956" s="95"/>
    </row>
    <row r="1957" spans="1:9" x14ac:dyDescent="0.2">
      <c r="B1957"/>
      <c r="C1957"/>
      <c r="D1957"/>
      <c r="E1957"/>
      <c r="F1957" s="94"/>
      <c r="G1957" s="94"/>
      <c r="H1957" s="95"/>
    </row>
    <row r="1958" spans="1:9" x14ac:dyDescent="0.2">
      <c r="A1958" s="107"/>
      <c r="B1958" s="107"/>
      <c r="C1958" s="107"/>
      <c r="D1958" s="107"/>
      <c r="E1958" s="107"/>
      <c r="F1958" s="94"/>
      <c r="G1958" s="94"/>
      <c r="H1958" s="95"/>
      <c r="I1958" s="107"/>
    </row>
    <row r="1959" spans="1:9" x14ac:dyDescent="0.2">
      <c r="A1959" s="107"/>
      <c r="B1959" s="107"/>
      <c r="C1959" s="107"/>
      <c r="D1959" s="107"/>
      <c r="E1959" s="107"/>
      <c r="F1959" s="94"/>
      <c r="G1959" s="94"/>
      <c r="H1959" s="95"/>
      <c r="I1959" s="107"/>
    </row>
    <row r="1960" spans="1:9" x14ac:dyDescent="0.2">
      <c r="B1960"/>
      <c r="C1960"/>
      <c r="D1960"/>
      <c r="E1960"/>
      <c r="F1960" s="94"/>
      <c r="G1960" s="94"/>
      <c r="H1960" s="95"/>
    </row>
    <row r="1961" spans="1:9" x14ac:dyDescent="0.2">
      <c r="B1961"/>
      <c r="C1961"/>
      <c r="D1961"/>
      <c r="E1961"/>
      <c r="F1961" s="94"/>
      <c r="G1961" s="94"/>
      <c r="H1961" s="95"/>
    </row>
    <row r="1962" spans="1:9" x14ac:dyDescent="0.2">
      <c r="A1962" s="107"/>
      <c r="B1962" s="107"/>
      <c r="C1962" s="107"/>
      <c r="D1962" s="107"/>
      <c r="E1962" s="107"/>
      <c r="F1962" s="94"/>
      <c r="G1962" s="94"/>
      <c r="H1962" s="95"/>
      <c r="I1962" s="107"/>
    </row>
    <row r="1963" spans="1:9" x14ac:dyDescent="0.2">
      <c r="B1963"/>
      <c r="C1963"/>
      <c r="D1963"/>
      <c r="E1963"/>
      <c r="F1963" s="94"/>
      <c r="G1963" s="94"/>
      <c r="H1963" s="95"/>
    </row>
    <row r="1964" spans="1:9" x14ac:dyDescent="0.2">
      <c r="B1964"/>
      <c r="C1964"/>
      <c r="D1964"/>
      <c r="E1964"/>
      <c r="F1964" s="94"/>
      <c r="G1964" s="94"/>
      <c r="H1964" s="95"/>
    </row>
    <row r="1965" spans="1:9" x14ac:dyDescent="0.2">
      <c r="A1965" s="107"/>
      <c r="B1965" s="107"/>
      <c r="C1965" s="107"/>
      <c r="D1965" s="107"/>
      <c r="E1965" s="107"/>
      <c r="F1965" s="94"/>
      <c r="G1965" s="94"/>
      <c r="H1965" s="95"/>
      <c r="I1965" s="107"/>
    </row>
    <row r="1966" spans="1:9" x14ac:dyDescent="0.2">
      <c r="B1966"/>
      <c r="C1966"/>
      <c r="D1966"/>
      <c r="E1966"/>
      <c r="F1966" s="94"/>
      <c r="G1966" s="94"/>
      <c r="H1966" s="95"/>
    </row>
    <row r="1967" spans="1:9" x14ac:dyDescent="0.2">
      <c r="B1967"/>
      <c r="C1967"/>
      <c r="D1967"/>
      <c r="E1967"/>
      <c r="F1967" s="94"/>
      <c r="G1967" s="94"/>
      <c r="H1967" s="95"/>
    </row>
    <row r="1968" spans="1:9" x14ac:dyDescent="0.2">
      <c r="A1968" s="107"/>
      <c r="B1968" s="107"/>
      <c r="C1968" s="107"/>
      <c r="D1968" s="107"/>
      <c r="E1968" s="107"/>
      <c r="F1968" s="94"/>
      <c r="G1968" s="94"/>
      <c r="H1968" s="95"/>
      <c r="I1968" s="107"/>
    </row>
    <row r="1969" spans="1:9" x14ac:dyDescent="0.2">
      <c r="B1969"/>
      <c r="C1969"/>
      <c r="D1969"/>
      <c r="E1969"/>
      <c r="F1969" s="94"/>
      <c r="G1969" s="94"/>
      <c r="H1969" s="95"/>
    </row>
    <row r="1970" spans="1:9" x14ac:dyDescent="0.2">
      <c r="B1970"/>
      <c r="C1970"/>
      <c r="D1970"/>
      <c r="E1970"/>
      <c r="F1970" s="94"/>
      <c r="G1970" s="94"/>
      <c r="H1970" s="95"/>
    </row>
    <row r="1971" spans="1:9" x14ac:dyDescent="0.2">
      <c r="B1971"/>
      <c r="C1971"/>
      <c r="D1971"/>
      <c r="E1971"/>
      <c r="F1971" s="94"/>
      <c r="G1971" s="94"/>
      <c r="H1971" s="95"/>
    </row>
    <row r="1972" spans="1:9" x14ac:dyDescent="0.2">
      <c r="A1972" s="107"/>
      <c r="B1972" s="107"/>
      <c r="C1972" s="107"/>
      <c r="D1972" s="107"/>
      <c r="E1972" s="107"/>
      <c r="F1972" s="94"/>
      <c r="G1972" s="94"/>
      <c r="H1972" s="95"/>
      <c r="I1972" s="107"/>
    </row>
    <row r="1973" spans="1:9" x14ac:dyDescent="0.2">
      <c r="B1973"/>
      <c r="C1973"/>
      <c r="D1973"/>
      <c r="E1973"/>
      <c r="F1973" s="94"/>
      <c r="G1973" s="94"/>
      <c r="H1973" s="95"/>
    </row>
    <row r="1974" spans="1:9" x14ac:dyDescent="0.2">
      <c r="B1974"/>
      <c r="C1974"/>
      <c r="D1974"/>
      <c r="E1974"/>
      <c r="F1974" s="94"/>
      <c r="G1974" s="94"/>
      <c r="H1974" s="95"/>
    </row>
    <row r="1975" spans="1:9" x14ac:dyDescent="0.2">
      <c r="B1975"/>
      <c r="C1975"/>
      <c r="D1975"/>
      <c r="E1975"/>
      <c r="F1975" s="94"/>
      <c r="G1975" s="94"/>
      <c r="H1975" s="95"/>
    </row>
    <row r="1976" spans="1:9" x14ac:dyDescent="0.2">
      <c r="B1976"/>
      <c r="C1976"/>
      <c r="D1976"/>
      <c r="E1976"/>
      <c r="F1976" s="94"/>
      <c r="G1976" s="94"/>
      <c r="H1976" s="95"/>
    </row>
    <row r="1977" spans="1:9" x14ac:dyDescent="0.2">
      <c r="B1977"/>
      <c r="C1977"/>
      <c r="D1977"/>
      <c r="E1977"/>
      <c r="F1977" s="94"/>
      <c r="G1977" s="94"/>
      <c r="H1977" s="95"/>
    </row>
    <row r="1978" spans="1:9" x14ac:dyDescent="0.2">
      <c r="B1978"/>
      <c r="C1978"/>
      <c r="D1978"/>
      <c r="E1978"/>
      <c r="F1978" s="94"/>
      <c r="G1978" s="94"/>
      <c r="H1978" s="95"/>
    </row>
    <row r="1979" spans="1:9" x14ac:dyDescent="0.2">
      <c r="A1979" s="107"/>
      <c r="B1979" s="107"/>
      <c r="C1979" s="107"/>
      <c r="D1979" s="107"/>
      <c r="E1979" s="107"/>
      <c r="F1979" s="92"/>
      <c r="G1979" s="92"/>
      <c r="H1979" s="92"/>
      <c r="I1979" s="107"/>
    </row>
    <row r="1980" spans="1:9" x14ac:dyDescent="0.2">
      <c r="B1980"/>
      <c r="C1980"/>
      <c r="D1980"/>
      <c r="E1980"/>
      <c r="F1980" s="94"/>
      <c r="G1980" s="94"/>
      <c r="H1980" s="95"/>
    </row>
    <row r="1981" spans="1:9" x14ac:dyDescent="0.2">
      <c r="A1981" s="107"/>
      <c r="B1981" s="107"/>
      <c r="C1981" s="107"/>
      <c r="D1981" s="107"/>
      <c r="E1981" s="107"/>
      <c r="F1981" s="94"/>
      <c r="G1981" s="94"/>
      <c r="H1981" s="95"/>
      <c r="I1981" s="107"/>
    </row>
    <row r="1982" spans="1:9" x14ac:dyDescent="0.2">
      <c r="A1982" s="107"/>
      <c r="B1982" s="107"/>
      <c r="C1982" s="107"/>
      <c r="D1982" s="107"/>
      <c r="E1982" s="107"/>
      <c r="F1982" s="94"/>
      <c r="G1982" s="94"/>
      <c r="H1982" s="95"/>
      <c r="I1982" s="107"/>
    </row>
    <row r="1983" spans="1:9" x14ac:dyDescent="0.2">
      <c r="A1983" s="107"/>
      <c r="B1983" s="107"/>
      <c r="C1983" s="107"/>
      <c r="D1983" s="107"/>
      <c r="E1983" s="107"/>
      <c r="F1983" s="94"/>
      <c r="G1983" s="94"/>
      <c r="H1983" s="95"/>
      <c r="I1983" s="107"/>
    </row>
    <row r="1984" spans="1:9" x14ac:dyDescent="0.2">
      <c r="A1984" s="107"/>
      <c r="B1984" s="107"/>
      <c r="C1984" s="107"/>
      <c r="D1984" s="107"/>
      <c r="E1984" s="107"/>
      <c r="F1984" s="94"/>
      <c r="G1984" s="94"/>
      <c r="H1984" s="95"/>
      <c r="I1984" s="107"/>
    </row>
    <row r="1985" spans="1:9" x14ac:dyDescent="0.2">
      <c r="B1985"/>
      <c r="C1985"/>
      <c r="D1985"/>
      <c r="E1985"/>
      <c r="F1985" s="94"/>
      <c r="G1985" s="94"/>
      <c r="H1985" s="95"/>
    </row>
    <row r="1986" spans="1:9" x14ac:dyDescent="0.2">
      <c r="B1986"/>
      <c r="C1986"/>
      <c r="D1986"/>
      <c r="E1986"/>
      <c r="F1986" s="94"/>
      <c r="G1986" s="94"/>
      <c r="H1986" s="95"/>
    </row>
    <row r="1987" spans="1:9" x14ac:dyDescent="0.2">
      <c r="B1987"/>
      <c r="C1987"/>
      <c r="D1987"/>
      <c r="E1987"/>
      <c r="F1987" s="94"/>
      <c r="G1987" s="94"/>
      <c r="H1987" s="95"/>
    </row>
    <row r="1988" spans="1:9" x14ac:dyDescent="0.2">
      <c r="B1988"/>
      <c r="C1988"/>
      <c r="D1988"/>
      <c r="E1988"/>
      <c r="F1988" s="94"/>
      <c r="G1988" s="94"/>
      <c r="H1988" s="95"/>
    </row>
    <row r="1989" spans="1:9" x14ac:dyDescent="0.2">
      <c r="B1989"/>
      <c r="C1989"/>
      <c r="D1989"/>
      <c r="E1989"/>
      <c r="F1989" s="94"/>
      <c r="G1989" s="94"/>
      <c r="H1989" s="95"/>
    </row>
    <row r="1990" spans="1:9" x14ac:dyDescent="0.2">
      <c r="A1990" s="107"/>
      <c r="B1990" s="107"/>
      <c r="C1990" s="107"/>
      <c r="D1990" s="107"/>
      <c r="E1990" s="107"/>
      <c r="F1990" s="94"/>
      <c r="G1990" s="94"/>
      <c r="H1990" s="94"/>
      <c r="I1990" s="107"/>
    </row>
    <row r="1991" spans="1:9" x14ac:dyDescent="0.2">
      <c r="B1991"/>
      <c r="C1991"/>
      <c r="D1991"/>
      <c r="E1991"/>
      <c r="F1991" s="94"/>
      <c r="G1991" s="94"/>
      <c r="H1991" s="95"/>
    </row>
    <row r="1992" spans="1:9" x14ac:dyDescent="0.2">
      <c r="A1992" s="107"/>
      <c r="B1992" s="107"/>
      <c r="C1992" s="107"/>
      <c r="D1992" s="107"/>
      <c r="E1992" s="107"/>
      <c r="F1992" s="94"/>
      <c r="G1992" s="94"/>
      <c r="H1992" s="95"/>
      <c r="I1992" s="107"/>
    </row>
    <row r="1993" spans="1:9" x14ac:dyDescent="0.2">
      <c r="B1993"/>
      <c r="C1993"/>
      <c r="D1993"/>
      <c r="E1993"/>
      <c r="F1993" s="94"/>
      <c r="G1993" s="94"/>
      <c r="H1993" s="95"/>
    </row>
    <row r="1994" spans="1:9" x14ac:dyDescent="0.2">
      <c r="B1994"/>
      <c r="C1994"/>
      <c r="D1994"/>
      <c r="E1994"/>
      <c r="F1994" s="94"/>
      <c r="G1994" s="94"/>
      <c r="H1994" s="95"/>
    </row>
    <row r="1995" spans="1:9" x14ac:dyDescent="0.2">
      <c r="B1995"/>
      <c r="C1995"/>
      <c r="D1995"/>
      <c r="E1995"/>
      <c r="F1995" s="94"/>
      <c r="G1995" s="94"/>
      <c r="H1995" s="95"/>
    </row>
    <row r="1996" spans="1:9" x14ac:dyDescent="0.2">
      <c r="B1996"/>
      <c r="C1996"/>
      <c r="D1996"/>
      <c r="E1996"/>
      <c r="F1996" s="94"/>
      <c r="G1996" s="94"/>
      <c r="H1996" s="95"/>
    </row>
    <row r="1997" spans="1:9" x14ac:dyDescent="0.2">
      <c r="B1997"/>
      <c r="C1997"/>
      <c r="D1997"/>
      <c r="E1997"/>
      <c r="F1997" s="94"/>
      <c r="G1997" s="94"/>
      <c r="H1997" s="95"/>
    </row>
    <row r="1998" spans="1:9" x14ac:dyDescent="0.2">
      <c r="A1998" s="107"/>
      <c r="B1998" s="107"/>
      <c r="C1998" s="107"/>
      <c r="D1998" s="107"/>
      <c r="E1998" s="107"/>
      <c r="F1998" s="179"/>
      <c r="G1998" s="179"/>
      <c r="H1998" s="95"/>
      <c r="I1998" s="107"/>
    </row>
    <row r="1999" spans="1:9" x14ac:dyDescent="0.2">
      <c r="A1999" s="107"/>
      <c r="B1999" s="107"/>
      <c r="C1999" s="107"/>
      <c r="D1999" s="107"/>
      <c r="E1999" s="107"/>
      <c r="F1999" s="94"/>
      <c r="G1999" s="94"/>
      <c r="H1999" s="94"/>
      <c r="I1999" s="107"/>
    </row>
    <row r="2000" spans="1:9" x14ac:dyDescent="0.2">
      <c r="B2000"/>
      <c r="C2000"/>
      <c r="D2000"/>
      <c r="E2000"/>
      <c r="F2000" s="94"/>
      <c r="G2000" s="94"/>
      <c r="H2000" s="95"/>
    </row>
    <row r="2001" spans="1:9" x14ac:dyDescent="0.2">
      <c r="A2001" s="107"/>
      <c r="B2001" s="107"/>
      <c r="C2001" s="107"/>
      <c r="D2001" s="107"/>
      <c r="E2001" s="107"/>
      <c r="F2001" s="94"/>
      <c r="G2001" s="94"/>
      <c r="H2001" s="95"/>
      <c r="I2001" s="107"/>
    </row>
    <row r="2002" spans="1:9" x14ac:dyDescent="0.2">
      <c r="B2002"/>
      <c r="C2002"/>
      <c r="D2002"/>
      <c r="E2002"/>
      <c r="F2002" s="94"/>
      <c r="G2002" s="94"/>
      <c r="H2002" s="95"/>
    </row>
    <row r="2003" spans="1:9" x14ac:dyDescent="0.2">
      <c r="B2003"/>
      <c r="C2003"/>
      <c r="D2003"/>
      <c r="E2003"/>
      <c r="F2003" s="94"/>
      <c r="G2003" s="94"/>
      <c r="H2003" s="95"/>
    </row>
    <row r="2004" spans="1:9" x14ac:dyDescent="0.2">
      <c r="A2004" s="107"/>
      <c r="B2004" s="107"/>
      <c r="C2004" s="107"/>
      <c r="D2004" s="107"/>
      <c r="E2004" s="107"/>
      <c r="F2004" s="94"/>
      <c r="G2004" s="94"/>
      <c r="H2004" s="95"/>
      <c r="I2004" s="107"/>
    </row>
    <row r="2005" spans="1:9" x14ac:dyDescent="0.2">
      <c r="B2005"/>
      <c r="C2005"/>
      <c r="D2005"/>
      <c r="E2005"/>
      <c r="F2005" s="94"/>
      <c r="G2005" s="94"/>
      <c r="H2005" s="95"/>
    </row>
    <row r="2006" spans="1:9" x14ac:dyDescent="0.2">
      <c r="A2006" s="100"/>
      <c r="B2006"/>
      <c r="C2006"/>
      <c r="D2006"/>
      <c r="E2006"/>
      <c r="F2006" s="94"/>
      <c r="G2006" s="94"/>
      <c r="H2006" s="95"/>
    </row>
    <row r="2007" spans="1:9" x14ac:dyDescent="0.2">
      <c r="A2007" s="107"/>
      <c r="B2007" s="107"/>
      <c r="C2007" s="107"/>
      <c r="D2007" s="107"/>
      <c r="E2007" s="107"/>
      <c r="F2007" s="94"/>
      <c r="G2007" s="94"/>
      <c r="H2007" s="95"/>
      <c r="I2007" s="107"/>
    </row>
    <row r="2008" spans="1:9" x14ac:dyDescent="0.2">
      <c r="B2008"/>
      <c r="C2008"/>
      <c r="D2008"/>
      <c r="E2008"/>
      <c r="F2008" s="94"/>
      <c r="G2008" s="94"/>
      <c r="H2008" s="95"/>
    </row>
    <row r="2009" spans="1:9" x14ac:dyDescent="0.2">
      <c r="B2009"/>
      <c r="C2009"/>
      <c r="D2009"/>
      <c r="E2009"/>
      <c r="F2009" s="94"/>
      <c r="G2009" s="94"/>
      <c r="H2009" s="95"/>
    </row>
    <row r="2010" spans="1:9" x14ac:dyDescent="0.2">
      <c r="B2010"/>
      <c r="C2010"/>
      <c r="D2010"/>
      <c r="E2010"/>
      <c r="F2010" s="94"/>
      <c r="G2010" s="94"/>
      <c r="H2010" s="95"/>
    </row>
    <row r="2011" spans="1:9" x14ac:dyDescent="0.2">
      <c r="B2011"/>
      <c r="C2011"/>
      <c r="D2011"/>
      <c r="E2011"/>
      <c r="F2011" s="94"/>
      <c r="G2011" s="94"/>
      <c r="H2011" s="95"/>
    </row>
    <row r="2012" spans="1:9" x14ac:dyDescent="0.2">
      <c r="B2012"/>
      <c r="C2012"/>
      <c r="D2012"/>
      <c r="E2012"/>
      <c r="F2012" s="94"/>
      <c r="G2012" s="94"/>
      <c r="H2012" s="95"/>
    </row>
    <row r="2013" spans="1:9" x14ac:dyDescent="0.2">
      <c r="B2013"/>
      <c r="C2013"/>
      <c r="D2013"/>
      <c r="E2013"/>
      <c r="F2013" s="94"/>
      <c r="G2013" s="94"/>
      <c r="H2013" s="95"/>
    </row>
    <row r="2014" spans="1:9" x14ac:dyDescent="0.2">
      <c r="A2014" s="107"/>
      <c r="B2014" s="107"/>
      <c r="C2014" s="107"/>
      <c r="D2014" s="107"/>
      <c r="E2014" s="107"/>
      <c r="F2014" s="94"/>
      <c r="G2014" s="94"/>
      <c r="H2014" s="95"/>
      <c r="I2014" s="107"/>
    </row>
    <row r="2015" spans="1:9" x14ac:dyDescent="0.2">
      <c r="B2015"/>
      <c r="C2015"/>
      <c r="D2015"/>
      <c r="E2015"/>
      <c r="F2015" s="94"/>
      <c r="G2015" s="94"/>
      <c r="H2015" s="95"/>
    </row>
    <row r="2016" spans="1:9" x14ac:dyDescent="0.2">
      <c r="B2016"/>
      <c r="C2016"/>
      <c r="D2016"/>
      <c r="E2016"/>
      <c r="F2016" s="94"/>
      <c r="G2016" s="94"/>
      <c r="H2016" s="95"/>
    </row>
    <row r="2017" spans="1:9" x14ac:dyDescent="0.2">
      <c r="B2017"/>
      <c r="C2017"/>
      <c r="D2017"/>
      <c r="E2017"/>
      <c r="F2017" s="94"/>
      <c r="G2017" s="94"/>
      <c r="H2017" s="95"/>
    </row>
    <row r="2018" spans="1:9" x14ac:dyDescent="0.2">
      <c r="A2018" s="107"/>
      <c r="B2018" s="107"/>
      <c r="C2018" s="107"/>
      <c r="D2018" s="107"/>
      <c r="E2018" s="107"/>
      <c r="F2018" s="94"/>
      <c r="G2018" s="94"/>
      <c r="H2018" s="95"/>
      <c r="I2018" s="107"/>
    </row>
    <row r="2019" spans="1:9" x14ac:dyDescent="0.2">
      <c r="B2019"/>
      <c r="C2019"/>
      <c r="D2019"/>
      <c r="E2019"/>
      <c r="F2019" s="94"/>
      <c r="G2019" s="94"/>
      <c r="H2019" s="95"/>
    </row>
    <row r="2020" spans="1:9" x14ac:dyDescent="0.2">
      <c r="B2020"/>
      <c r="C2020"/>
      <c r="D2020"/>
      <c r="E2020"/>
      <c r="F2020" s="94"/>
      <c r="G2020" s="94"/>
      <c r="H2020" s="95"/>
    </row>
    <row r="2021" spans="1:9" x14ac:dyDescent="0.2">
      <c r="B2021"/>
      <c r="C2021"/>
      <c r="D2021"/>
      <c r="E2021"/>
      <c r="F2021" s="94"/>
      <c r="G2021" s="94"/>
      <c r="H2021" s="95"/>
    </row>
    <row r="2022" spans="1:9" x14ac:dyDescent="0.2">
      <c r="B2022"/>
      <c r="C2022"/>
      <c r="D2022"/>
      <c r="E2022"/>
      <c r="F2022" s="94"/>
      <c r="G2022" s="94"/>
      <c r="H2022" s="95"/>
    </row>
    <row r="2023" spans="1:9" x14ac:dyDescent="0.2">
      <c r="A2023" s="107"/>
      <c r="B2023" s="107"/>
      <c r="C2023" s="107"/>
      <c r="D2023" s="107"/>
      <c r="E2023" s="107"/>
      <c r="F2023" s="94"/>
      <c r="G2023" s="94"/>
      <c r="H2023" s="95"/>
      <c r="I2023" s="107"/>
    </row>
    <row r="2024" spans="1:9" x14ac:dyDescent="0.2">
      <c r="B2024"/>
      <c r="C2024"/>
      <c r="D2024"/>
      <c r="E2024"/>
      <c r="F2024" s="94"/>
      <c r="G2024" s="94"/>
      <c r="H2024" s="95"/>
    </row>
    <row r="2025" spans="1:9" x14ac:dyDescent="0.2">
      <c r="B2025"/>
      <c r="C2025"/>
      <c r="D2025"/>
      <c r="E2025"/>
      <c r="F2025" s="94"/>
      <c r="G2025" s="94"/>
      <c r="H2025" s="95"/>
    </row>
    <row r="2026" spans="1:9" x14ac:dyDescent="0.2">
      <c r="B2026"/>
      <c r="C2026"/>
      <c r="D2026"/>
      <c r="E2026"/>
      <c r="F2026" s="94"/>
      <c r="G2026" s="94"/>
      <c r="H2026" s="95"/>
    </row>
    <row r="2027" spans="1:9" x14ac:dyDescent="0.2">
      <c r="B2027"/>
      <c r="C2027"/>
      <c r="D2027"/>
      <c r="E2027"/>
      <c r="F2027" s="94"/>
      <c r="G2027" s="94"/>
      <c r="H2027" s="95"/>
    </row>
    <row r="2028" spans="1:9" x14ac:dyDescent="0.2">
      <c r="B2028"/>
      <c r="C2028"/>
      <c r="D2028"/>
      <c r="E2028"/>
      <c r="F2028" s="94"/>
      <c r="G2028" s="94"/>
      <c r="H2028" s="95"/>
    </row>
    <row r="2029" spans="1:9" x14ac:dyDescent="0.2">
      <c r="B2029"/>
      <c r="C2029"/>
      <c r="D2029"/>
      <c r="E2029"/>
      <c r="F2029" s="94"/>
      <c r="G2029" s="94"/>
      <c r="H2029" s="95"/>
    </row>
    <row r="2030" spans="1:9" x14ac:dyDescent="0.2">
      <c r="A2030" s="107"/>
      <c r="B2030" s="107"/>
      <c r="C2030" s="107"/>
      <c r="D2030" s="107"/>
      <c r="E2030" s="107"/>
      <c r="F2030" s="92"/>
      <c r="G2030" s="92"/>
      <c r="H2030" s="95"/>
      <c r="I2030" s="107"/>
    </row>
    <row r="2031" spans="1:9" x14ac:dyDescent="0.2">
      <c r="A2031" s="107"/>
      <c r="B2031" s="107"/>
      <c r="C2031" s="107"/>
      <c r="D2031" s="107"/>
      <c r="E2031" s="107"/>
      <c r="F2031" s="94"/>
      <c r="G2031" s="94"/>
      <c r="H2031" s="95"/>
      <c r="I2031" s="107"/>
    </row>
    <row r="2032" spans="1:9" x14ac:dyDescent="0.2">
      <c r="B2032"/>
      <c r="C2032"/>
      <c r="D2032"/>
      <c r="E2032"/>
      <c r="F2032" s="94"/>
      <c r="G2032" s="94"/>
      <c r="H2032" s="95"/>
    </row>
    <row r="2033" spans="1:9" x14ac:dyDescent="0.2">
      <c r="B2033"/>
      <c r="C2033"/>
      <c r="D2033"/>
      <c r="E2033"/>
      <c r="F2033" s="94"/>
      <c r="G2033" s="94"/>
      <c r="H2033" s="95"/>
    </row>
    <row r="2034" spans="1:9" x14ac:dyDescent="0.2">
      <c r="B2034"/>
      <c r="C2034"/>
      <c r="D2034"/>
      <c r="E2034"/>
      <c r="F2034" s="94"/>
      <c r="G2034" s="94"/>
      <c r="H2034" s="95"/>
    </row>
    <row r="2035" spans="1:9" x14ac:dyDescent="0.2">
      <c r="B2035"/>
      <c r="C2035"/>
      <c r="D2035"/>
      <c r="E2035"/>
      <c r="F2035" s="94"/>
      <c r="G2035" s="94"/>
      <c r="H2035" s="95"/>
    </row>
    <row r="2036" spans="1:9" x14ac:dyDescent="0.2">
      <c r="B2036"/>
      <c r="C2036"/>
      <c r="D2036"/>
      <c r="E2036"/>
      <c r="F2036" s="94"/>
      <c r="G2036" s="94"/>
      <c r="H2036" s="95"/>
    </row>
    <row r="2037" spans="1:9" x14ac:dyDescent="0.2">
      <c r="A2037" s="107"/>
      <c r="B2037" s="107"/>
      <c r="C2037" s="107"/>
      <c r="D2037" s="107"/>
      <c r="E2037" s="107"/>
      <c r="F2037" s="94"/>
      <c r="G2037" s="94"/>
      <c r="H2037" s="95"/>
      <c r="I2037" s="107"/>
    </row>
    <row r="2038" spans="1:9" x14ac:dyDescent="0.2">
      <c r="B2038"/>
      <c r="C2038"/>
      <c r="D2038"/>
      <c r="E2038"/>
      <c r="F2038" s="94"/>
      <c r="G2038" s="94"/>
      <c r="H2038" s="95"/>
    </row>
    <row r="2039" spans="1:9" x14ac:dyDescent="0.2">
      <c r="B2039"/>
      <c r="C2039"/>
      <c r="D2039"/>
      <c r="E2039"/>
      <c r="F2039" s="94"/>
      <c r="G2039" s="94"/>
      <c r="H2039" s="95"/>
    </row>
    <row r="2040" spans="1:9" x14ac:dyDescent="0.2">
      <c r="A2040" s="107"/>
      <c r="B2040" s="107"/>
      <c r="C2040" s="107"/>
      <c r="D2040" s="107"/>
      <c r="E2040" s="107"/>
      <c r="F2040" s="94"/>
      <c r="G2040" s="94"/>
      <c r="H2040" s="95"/>
      <c r="I2040" s="107"/>
    </row>
    <row r="2041" spans="1:9" x14ac:dyDescent="0.2">
      <c r="B2041"/>
      <c r="C2041"/>
      <c r="D2041"/>
      <c r="E2041"/>
      <c r="F2041" s="94"/>
      <c r="G2041" s="94"/>
      <c r="H2041" s="95"/>
    </row>
    <row r="2042" spans="1:9" x14ac:dyDescent="0.2">
      <c r="B2042"/>
      <c r="C2042"/>
      <c r="D2042"/>
      <c r="E2042"/>
      <c r="F2042" s="94"/>
      <c r="G2042" s="94"/>
      <c r="H2042" s="95"/>
    </row>
    <row r="2043" spans="1:9" x14ac:dyDescent="0.2">
      <c r="B2043"/>
      <c r="C2043"/>
      <c r="D2043"/>
      <c r="E2043"/>
      <c r="F2043" s="94"/>
      <c r="G2043" s="94"/>
      <c r="H2043" s="95"/>
    </row>
    <row r="2044" spans="1:9" x14ac:dyDescent="0.2">
      <c r="B2044"/>
      <c r="C2044"/>
      <c r="D2044"/>
      <c r="E2044"/>
      <c r="F2044" s="94"/>
      <c r="G2044" s="94"/>
      <c r="H2044" s="95"/>
    </row>
    <row r="2045" spans="1:9" x14ac:dyDescent="0.2">
      <c r="B2045"/>
      <c r="C2045"/>
      <c r="D2045"/>
      <c r="E2045"/>
      <c r="F2045" s="94"/>
      <c r="G2045" s="94"/>
      <c r="H2045" s="95"/>
    </row>
    <row r="2046" spans="1:9" x14ac:dyDescent="0.2">
      <c r="B2046"/>
      <c r="C2046"/>
      <c r="D2046"/>
      <c r="E2046"/>
      <c r="F2046" s="94"/>
      <c r="G2046" s="94"/>
      <c r="H2046" s="95"/>
    </row>
    <row r="2047" spans="1:9" x14ac:dyDescent="0.2">
      <c r="A2047" s="107"/>
      <c r="B2047" s="107"/>
      <c r="C2047" s="107"/>
      <c r="D2047" s="107"/>
      <c r="E2047" s="107"/>
      <c r="F2047" s="94"/>
      <c r="G2047" s="94"/>
      <c r="H2047" s="95"/>
      <c r="I2047" s="107"/>
    </row>
    <row r="2048" spans="1:9" x14ac:dyDescent="0.2">
      <c r="A2048" s="107"/>
      <c r="B2048" s="107"/>
      <c r="C2048" s="107"/>
      <c r="D2048" s="107"/>
      <c r="E2048" s="107"/>
      <c r="F2048" s="92"/>
      <c r="G2048" s="92"/>
      <c r="H2048" s="95"/>
      <c r="I2048" s="107"/>
    </row>
    <row r="2049" spans="1:9" x14ac:dyDescent="0.2">
      <c r="A2049" s="107"/>
      <c r="B2049" s="107"/>
      <c r="C2049" s="107"/>
      <c r="D2049" s="107"/>
      <c r="E2049" s="107"/>
      <c r="F2049" s="92"/>
      <c r="G2049" s="92"/>
      <c r="H2049" s="95"/>
      <c r="I2049" s="107"/>
    </row>
    <row r="2050" spans="1:9" x14ac:dyDescent="0.2">
      <c r="A2050" s="107"/>
      <c r="B2050" s="107"/>
      <c r="C2050" s="107"/>
      <c r="D2050" s="107"/>
      <c r="E2050" s="107"/>
      <c r="F2050" s="94"/>
      <c r="G2050" s="94"/>
      <c r="H2050" s="95"/>
      <c r="I2050" s="107"/>
    </row>
    <row r="2051" spans="1:9" x14ac:dyDescent="0.2">
      <c r="A2051" s="107"/>
      <c r="B2051" s="107"/>
      <c r="C2051" s="107"/>
      <c r="D2051" s="107"/>
      <c r="E2051" s="107"/>
      <c r="F2051" s="92"/>
      <c r="G2051" s="92"/>
      <c r="H2051" s="95"/>
      <c r="I2051" s="107"/>
    </row>
    <row r="2052" spans="1:9" x14ac:dyDescent="0.2">
      <c r="A2052" s="107"/>
      <c r="B2052" s="107"/>
      <c r="C2052" s="107"/>
      <c r="D2052" s="107"/>
      <c r="E2052" s="107"/>
      <c r="F2052" s="94"/>
      <c r="G2052" s="94"/>
      <c r="H2052" s="95"/>
      <c r="I2052" s="107"/>
    </row>
    <row r="2053" spans="1:9" x14ac:dyDescent="0.2">
      <c r="A2053" s="107"/>
      <c r="B2053" s="107"/>
      <c r="C2053" s="107"/>
      <c r="D2053" s="107"/>
      <c r="E2053" s="107"/>
      <c r="F2053" s="92"/>
      <c r="G2053" s="92"/>
      <c r="H2053" s="95"/>
      <c r="I2053" s="107"/>
    </row>
    <row r="2054" spans="1:9" x14ac:dyDescent="0.2">
      <c r="A2054" s="107"/>
      <c r="B2054" s="107"/>
      <c r="C2054" s="107"/>
      <c r="D2054" s="107"/>
      <c r="E2054" s="107"/>
      <c r="F2054" s="94"/>
      <c r="G2054" s="94"/>
      <c r="H2054" s="95"/>
      <c r="I2054" s="107"/>
    </row>
    <row r="2055" spans="1:9" x14ac:dyDescent="0.2">
      <c r="A2055" s="107"/>
      <c r="B2055" s="107"/>
      <c r="C2055" s="107"/>
      <c r="D2055" s="107"/>
      <c r="E2055" s="107"/>
      <c r="F2055" s="94"/>
      <c r="G2055" s="94"/>
      <c r="H2055" s="95"/>
      <c r="I2055" s="107"/>
    </row>
    <row r="2056" spans="1:9" x14ac:dyDescent="0.2">
      <c r="A2056" s="107"/>
      <c r="B2056" s="107"/>
      <c r="C2056" s="107"/>
      <c r="D2056" s="107"/>
      <c r="E2056" s="107"/>
      <c r="F2056" s="94"/>
      <c r="G2056" s="94"/>
      <c r="H2056" s="95"/>
      <c r="I2056" s="107"/>
    </row>
    <row r="2057" spans="1:9" x14ac:dyDescent="0.2">
      <c r="A2057" s="107"/>
      <c r="B2057" s="107"/>
      <c r="C2057" s="107"/>
      <c r="D2057" s="107"/>
      <c r="E2057" s="107"/>
      <c r="F2057" s="94"/>
      <c r="G2057" s="94"/>
      <c r="H2057" s="95"/>
      <c r="I2057" s="107"/>
    </row>
    <row r="2058" spans="1:9" x14ac:dyDescent="0.2">
      <c r="A2058" s="107"/>
      <c r="B2058" s="107"/>
      <c r="C2058" s="107"/>
      <c r="D2058" s="107"/>
      <c r="E2058" s="107"/>
      <c r="F2058" s="94"/>
      <c r="G2058" s="94"/>
      <c r="H2058" s="95"/>
      <c r="I2058" s="107"/>
    </row>
    <row r="2059" spans="1:9" x14ac:dyDescent="0.2">
      <c r="A2059" s="107"/>
      <c r="B2059" s="107"/>
      <c r="C2059" s="107"/>
      <c r="D2059" s="107"/>
      <c r="E2059" s="107"/>
      <c r="F2059" s="92"/>
      <c r="G2059" s="92"/>
      <c r="H2059" s="95"/>
      <c r="I2059" s="107"/>
    </row>
    <row r="2060" spans="1:9" x14ac:dyDescent="0.2">
      <c r="A2060" s="107"/>
      <c r="B2060" s="107"/>
      <c r="C2060" s="107"/>
      <c r="D2060" s="107"/>
      <c r="E2060" s="107"/>
      <c r="F2060" s="94"/>
      <c r="G2060" s="94"/>
      <c r="H2060" s="95"/>
      <c r="I2060" s="107"/>
    </row>
    <row r="2061" spans="1:9" x14ac:dyDescent="0.2">
      <c r="A2061" s="107"/>
      <c r="B2061" s="107"/>
      <c r="C2061" s="107"/>
      <c r="D2061" s="107"/>
      <c r="E2061" s="107"/>
      <c r="F2061" s="94"/>
      <c r="G2061" s="94"/>
      <c r="H2061" s="95"/>
      <c r="I2061" s="107"/>
    </row>
    <row r="2062" spans="1:9" x14ac:dyDescent="0.2">
      <c r="A2062" s="107"/>
      <c r="B2062" s="107"/>
      <c r="C2062" s="107"/>
      <c r="D2062" s="107"/>
      <c r="E2062" s="107"/>
      <c r="F2062" s="94"/>
      <c r="G2062" s="94"/>
      <c r="H2062" s="95"/>
      <c r="I2062" s="107"/>
    </row>
    <row r="2063" spans="1:9" x14ac:dyDescent="0.2">
      <c r="A2063" s="107"/>
      <c r="B2063" s="107"/>
      <c r="C2063" s="107"/>
      <c r="D2063" s="107"/>
      <c r="E2063" s="107"/>
      <c r="F2063" s="94"/>
      <c r="G2063" s="94"/>
      <c r="H2063" s="95"/>
      <c r="I2063" s="107"/>
    </row>
    <row r="2064" spans="1:9" x14ac:dyDescent="0.2">
      <c r="A2064" s="107"/>
      <c r="B2064" s="107"/>
      <c r="C2064" s="107"/>
      <c r="D2064" s="107"/>
      <c r="E2064" s="107"/>
      <c r="F2064" s="94"/>
      <c r="G2064" s="94"/>
      <c r="H2064" s="95"/>
      <c r="I2064" s="107"/>
    </row>
    <row r="2065" spans="1:86" x14ac:dyDescent="0.2">
      <c r="A2065" s="107"/>
      <c r="B2065" s="107"/>
      <c r="C2065" s="107"/>
      <c r="D2065" s="107"/>
      <c r="E2065" s="107"/>
      <c r="F2065" s="92"/>
      <c r="G2065" s="92"/>
      <c r="H2065" s="95"/>
      <c r="I2065" s="107"/>
    </row>
    <row r="2066" spans="1:86" x14ac:dyDescent="0.2">
      <c r="A2066" s="107"/>
      <c r="B2066" s="107"/>
      <c r="C2066" s="107"/>
      <c r="D2066" s="107"/>
      <c r="E2066" s="107"/>
      <c r="F2066" s="94"/>
      <c r="G2066" s="94"/>
      <c r="H2066" s="95"/>
      <c r="I2066" s="107"/>
    </row>
    <row r="2067" spans="1:86" x14ac:dyDescent="0.2">
      <c r="A2067" s="107"/>
      <c r="B2067" s="107"/>
      <c r="C2067" s="107"/>
      <c r="D2067" s="107"/>
      <c r="E2067" s="107"/>
      <c r="F2067" s="94"/>
      <c r="G2067" s="94"/>
      <c r="H2067" s="95"/>
      <c r="I2067" s="107"/>
    </row>
    <row r="2068" spans="1:86" x14ac:dyDescent="0.2">
      <c r="A2068" s="107"/>
      <c r="B2068" s="107"/>
      <c r="C2068" s="107"/>
      <c r="D2068" s="107"/>
      <c r="E2068" s="107"/>
      <c r="F2068" s="92"/>
      <c r="G2068" s="92"/>
      <c r="H2068" s="95"/>
      <c r="I2068" s="107"/>
    </row>
    <row r="2069" spans="1:86" x14ac:dyDescent="0.2">
      <c r="A2069" s="107"/>
      <c r="B2069" s="107"/>
      <c r="C2069" s="107"/>
      <c r="D2069" s="107"/>
      <c r="E2069" s="107"/>
      <c r="F2069" s="92"/>
      <c r="G2069" s="92"/>
      <c r="H2069" s="95"/>
      <c r="I2069" s="107"/>
    </row>
    <row r="2070" spans="1:86" x14ac:dyDescent="0.2">
      <c r="A2070" s="107"/>
      <c r="B2070" s="107"/>
      <c r="C2070" s="107"/>
      <c r="D2070" s="107"/>
      <c r="E2070" s="107"/>
      <c r="F2070" s="92"/>
      <c r="G2070" s="92"/>
      <c r="H2070" s="95"/>
      <c r="I2070" s="107"/>
    </row>
    <row r="2071" spans="1:86" x14ac:dyDescent="0.2">
      <c r="A2071" s="107"/>
      <c r="B2071" s="107"/>
      <c r="C2071" s="107"/>
      <c r="D2071" s="107"/>
      <c r="E2071" s="107"/>
      <c r="F2071" s="92"/>
      <c r="G2071" s="92"/>
      <c r="H2071" s="95"/>
      <c r="I2071" s="107"/>
    </row>
    <row r="2072" spans="1:86" x14ac:dyDescent="0.2">
      <c r="A2072" s="107"/>
      <c r="B2072" s="107"/>
      <c r="C2072" s="107"/>
      <c r="D2072" s="107"/>
      <c r="E2072" s="107"/>
      <c r="F2072" s="94"/>
      <c r="G2072" s="94"/>
      <c r="H2072" s="95"/>
      <c r="I2072" s="107"/>
    </row>
    <row r="2073" spans="1:86" x14ac:dyDescent="0.2">
      <c r="A2073" s="107"/>
      <c r="B2073" s="107"/>
      <c r="C2073" s="107"/>
      <c r="D2073" s="107"/>
      <c r="E2073" s="107"/>
      <c r="F2073" s="94"/>
      <c r="G2073" s="94"/>
      <c r="H2073" s="95"/>
      <c r="I2073" s="107"/>
    </row>
    <row r="2074" spans="1:86" x14ac:dyDescent="0.2">
      <c r="A2074" s="107"/>
      <c r="B2074" s="107"/>
      <c r="C2074" s="107"/>
      <c r="D2074" s="107"/>
      <c r="E2074" s="107"/>
      <c r="F2074" s="94"/>
      <c r="G2074" s="94"/>
      <c r="H2074" s="95"/>
      <c r="I2074" s="107"/>
    </row>
    <row r="2075" spans="1:86" s="100" customFormat="1" ht="12" customHeight="1" x14ac:dyDescent="0.2">
      <c r="A2075" s="107"/>
      <c r="B2075" s="107"/>
      <c r="C2075" s="107"/>
      <c r="D2075" s="107"/>
      <c r="E2075" s="107"/>
      <c r="F2075" s="92"/>
      <c r="G2075" s="92"/>
      <c r="H2075" s="95"/>
      <c r="I2075" s="107"/>
      <c r="J2075"/>
      <c r="K2075"/>
      <c r="L2075"/>
      <c r="M2075"/>
      <c r="N2075"/>
      <c r="O2075"/>
      <c r="P2075"/>
      <c r="Q2075"/>
      <c r="R2075"/>
      <c r="S2075"/>
      <c r="T2075"/>
      <c r="U2075"/>
      <c r="V2075"/>
      <c r="W2075"/>
      <c r="X2075"/>
      <c r="Y2075"/>
      <c r="Z2075"/>
      <c r="AA2075"/>
      <c r="AB2075"/>
      <c r="AC2075"/>
      <c r="AD2075"/>
      <c r="AE2075"/>
      <c r="AF2075"/>
      <c r="AG2075"/>
      <c r="AH2075"/>
      <c r="AI2075"/>
      <c r="AJ2075"/>
      <c r="AK2075"/>
      <c r="AL2075"/>
      <c r="AM2075"/>
      <c r="AN2075"/>
      <c r="AO2075"/>
      <c r="AP2075"/>
      <c r="AQ2075"/>
      <c r="AR2075"/>
      <c r="AS2075"/>
      <c r="AT2075"/>
      <c r="AU2075"/>
      <c r="AV2075"/>
      <c r="AW2075"/>
      <c r="AX2075"/>
      <c r="AY2075"/>
      <c r="AZ2075"/>
      <c r="BA2075"/>
      <c r="BB2075"/>
      <c r="BC2075"/>
      <c r="BD2075"/>
      <c r="BE2075"/>
      <c r="BF2075"/>
      <c r="BG2075"/>
      <c r="BH2075"/>
      <c r="BI2075"/>
      <c r="BJ2075"/>
      <c r="BK2075"/>
      <c r="BL2075"/>
      <c r="BM2075"/>
      <c r="BN2075"/>
      <c r="BO2075"/>
      <c r="BP2075"/>
      <c r="BQ2075"/>
      <c r="BR2075"/>
      <c r="BS2075"/>
      <c r="BT2075"/>
      <c r="BU2075"/>
      <c r="BV2075"/>
      <c r="BW2075"/>
      <c r="BX2075"/>
      <c r="BY2075"/>
      <c r="BZ2075"/>
      <c r="CA2075"/>
      <c r="CB2075"/>
      <c r="CC2075"/>
      <c r="CD2075"/>
      <c r="CE2075"/>
      <c r="CF2075"/>
      <c r="CG2075"/>
      <c r="CH2075"/>
    </row>
    <row r="2076" spans="1:86" x14ac:dyDescent="0.2">
      <c r="A2076" s="107"/>
      <c r="B2076" s="107"/>
      <c r="C2076" s="107"/>
      <c r="D2076" s="107"/>
      <c r="E2076" s="107"/>
      <c r="F2076" s="94"/>
      <c r="G2076" s="94"/>
      <c r="H2076" s="95"/>
      <c r="I2076" s="107"/>
    </row>
    <row r="2077" spans="1:86" x14ac:dyDescent="0.2">
      <c r="A2077" s="107"/>
      <c r="B2077" s="107"/>
      <c r="C2077" s="107"/>
      <c r="D2077" s="107"/>
      <c r="E2077" s="107"/>
      <c r="F2077" s="94"/>
      <c r="G2077" s="94"/>
      <c r="H2077" s="95"/>
      <c r="I2077" s="107"/>
    </row>
    <row r="2078" spans="1:86" x14ac:dyDescent="0.2">
      <c r="A2078" s="107"/>
      <c r="B2078" s="107"/>
      <c r="C2078" s="107"/>
      <c r="D2078" s="107"/>
      <c r="E2078" s="107"/>
      <c r="F2078" s="94"/>
      <c r="G2078" s="94"/>
      <c r="H2078" s="95"/>
      <c r="I2078" s="107"/>
    </row>
    <row r="2079" spans="1:86" x14ac:dyDescent="0.2">
      <c r="A2079" s="107"/>
      <c r="B2079" s="107"/>
      <c r="C2079" s="107"/>
      <c r="D2079" s="107"/>
      <c r="E2079" s="107"/>
      <c r="F2079" s="92"/>
      <c r="G2079" s="92"/>
      <c r="H2079" s="95"/>
      <c r="I2079" s="107"/>
    </row>
    <row r="2080" spans="1:86" x14ac:dyDescent="0.2">
      <c r="A2080" s="107"/>
      <c r="B2080" s="107"/>
      <c r="C2080" s="107"/>
      <c r="D2080" s="107"/>
      <c r="E2080" s="107"/>
      <c r="F2080" s="94"/>
      <c r="G2080" s="94"/>
      <c r="H2080" s="95"/>
      <c r="I2080" s="107"/>
    </row>
    <row r="2081" spans="1:9" x14ac:dyDescent="0.2">
      <c r="A2081" s="107"/>
      <c r="B2081" s="107"/>
      <c r="C2081" s="107"/>
      <c r="D2081" s="107"/>
      <c r="E2081" s="107"/>
      <c r="F2081" s="94"/>
      <c r="G2081" s="94"/>
      <c r="H2081" s="95"/>
      <c r="I2081" s="107"/>
    </row>
    <row r="2082" spans="1:9" x14ac:dyDescent="0.2">
      <c r="A2082" s="107"/>
      <c r="B2082" s="107"/>
      <c r="C2082" s="107"/>
      <c r="D2082" s="107"/>
      <c r="E2082" s="107"/>
      <c r="F2082" s="94"/>
      <c r="G2082" s="94"/>
      <c r="H2082" s="95"/>
      <c r="I2082" s="107"/>
    </row>
    <row r="2083" spans="1:9" x14ac:dyDescent="0.2">
      <c r="A2083" s="107"/>
      <c r="B2083" s="107"/>
      <c r="C2083" s="107"/>
      <c r="D2083" s="107"/>
      <c r="E2083" s="107"/>
      <c r="F2083" s="214"/>
      <c r="G2083" s="214"/>
      <c r="H2083" s="95"/>
      <c r="I2083" s="107"/>
    </row>
    <row r="2084" spans="1:9" x14ac:dyDescent="0.2">
      <c r="A2084" s="107"/>
      <c r="B2084" s="107"/>
      <c r="C2084" s="107"/>
      <c r="D2084" s="107"/>
      <c r="E2084" s="107"/>
      <c r="F2084" s="92"/>
      <c r="G2084" s="92"/>
      <c r="H2084" s="95"/>
      <c r="I2084" s="107"/>
    </row>
    <row r="2085" spans="1:9" x14ac:dyDescent="0.2">
      <c r="A2085" s="107"/>
      <c r="B2085" s="107"/>
      <c r="C2085" s="107"/>
      <c r="D2085" s="107"/>
      <c r="E2085" s="107"/>
      <c r="F2085" s="94"/>
      <c r="G2085" s="94"/>
      <c r="H2085" s="95"/>
      <c r="I2085" s="107"/>
    </row>
    <row r="2086" spans="1:9" x14ac:dyDescent="0.2">
      <c r="A2086" s="107"/>
      <c r="B2086" s="107"/>
      <c r="C2086" s="107"/>
      <c r="D2086" s="107"/>
      <c r="E2086" s="107"/>
      <c r="F2086" s="94"/>
      <c r="G2086" s="94"/>
      <c r="H2086" s="95"/>
      <c r="I2086" s="107"/>
    </row>
    <row r="2087" spans="1:9" x14ac:dyDescent="0.2">
      <c r="A2087" s="107"/>
      <c r="B2087" s="107"/>
      <c r="C2087" s="107"/>
      <c r="D2087" s="107"/>
      <c r="E2087" s="107"/>
      <c r="F2087" s="94"/>
      <c r="G2087" s="94"/>
      <c r="H2087" s="95"/>
      <c r="I2087" s="107"/>
    </row>
    <row r="2088" spans="1:9" x14ac:dyDescent="0.2">
      <c r="A2088" s="107"/>
      <c r="B2088" s="107"/>
      <c r="C2088" s="107"/>
      <c r="D2088" s="107"/>
      <c r="E2088" s="107"/>
      <c r="F2088" s="92"/>
      <c r="G2088" s="92"/>
      <c r="H2088" s="95"/>
      <c r="I2088" s="107"/>
    </row>
    <row r="2089" spans="1:9" x14ac:dyDescent="0.2">
      <c r="A2089" s="107"/>
      <c r="B2089" s="107"/>
      <c r="C2089" s="107"/>
      <c r="D2089" s="107"/>
      <c r="E2089" s="107"/>
      <c r="F2089" s="94"/>
      <c r="G2089" s="94"/>
      <c r="H2089" s="95"/>
      <c r="I2089" s="107"/>
    </row>
    <row r="2090" spans="1:9" x14ac:dyDescent="0.2">
      <c r="A2090" s="107"/>
      <c r="B2090" s="107"/>
      <c r="C2090" s="107"/>
      <c r="D2090" s="107"/>
      <c r="E2090" s="107"/>
      <c r="F2090" s="92"/>
      <c r="G2090" s="92"/>
      <c r="H2090" s="95"/>
      <c r="I2090" s="107"/>
    </row>
    <row r="2091" spans="1:9" x14ac:dyDescent="0.2">
      <c r="A2091" s="107"/>
      <c r="B2091" s="107"/>
      <c r="C2091" s="107"/>
      <c r="D2091" s="107"/>
      <c r="E2091" s="107"/>
      <c r="F2091" s="92"/>
      <c r="G2091" s="92"/>
      <c r="H2091" s="95"/>
      <c r="I2091" s="107"/>
    </row>
    <row r="2092" spans="1:9" x14ac:dyDescent="0.2">
      <c r="A2092" s="107"/>
      <c r="B2092" s="107"/>
      <c r="C2092" s="107"/>
      <c r="D2092" s="107"/>
      <c r="E2092" s="107"/>
      <c r="F2092" s="214"/>
      <c r="G2092" s="214"/>
      <c r="H2092" s="95"/>
      <c r="I2092" s="107"/>
    </row>
    <row r="2093" spans="1:9" x14ac:dyDescent="0.2">
      <c r="A2093" s="107"/>
      <c r="B2093" s="107"/>
      <c r="C2093" s="107"/>
      <c r="D2093" s="107"/>
      <c r="E2093" s="107"/>
      <c r="F2093" s="94"/>
      <c r="G2093" s="94"/>
      <c r="H2093" s="95"/>
      <c r="I2093" s="107"/>
    </row>
    <row r="2094" spans="1:9" x14ac:dyDescent="0.2">
      <c r="A2094" s="107"/>
      <c r="B2094" s="107"/>
      <c r="C2094" s="107"/>
      <c r="D2094" s="107"/>
      <c r="E2094" s="107"/>
      <c r="F2094" s="94"/>
      <c r="G2094" s="94"/>
      <c r="H2094" s="95"/>
      <c r="I2094" s="107"/>
    </row>
    <row r="2095" spans="1:9" x14ac:dyDescent="0.2">
      <c r="A2095" s="107"/>
      <c r="B2095" s="107"/>
      <c r="C2095" s="107"/>
      <c r="D2095" s="107"/>
      <c r="E2095" s="107"/>
      <c r="F2095" s="94"/>
      <c r="G2095" s="94"/>
      <c r="H2095" s="95"/>
      <c r="I2095" s="107"/>
    </row>
    <row r="2096" spans="1:9" x14ac:dyDescent="0.2">
      <c r="A2096" s="107"/>
      <c r="B2096" s="107"/>
      <c r="C2096" s="107"/>
      <c r="D2096" s="107"/>
      <c r="E2096" s="107"/>
      <c r="F2096" s="92"/>
      <c r="G2096" s="92"/>
      <c r="H2096" s="95"/>
      <c r="I2096" s="107"/>
    </row>
    <row r="2097" spans="1:9" x14ac:dyDescent="0.2">
      <c r="A2097" s="107"/>
      <c r="B2097" s="107"/>
      <c r="C2097" s="107"/>
      <c r="D2097" s="107"/>
      <c r="E2097" s="107"/>
      <c r="F2097" s="92"/>
      <c r="G2097" s="92"/>
      <c r="H2097" s="95"/>
      <c r="I2097" s="107"/>
    </row>
    <row r="2098" spans="1:9" x14ac:dyDescent="0.2">
      <c r="A2098" s="107"/>
      <c r="B2098" s="107"/>
      <c r="C2098" s="107"/>
      <c r="D2098" s="107"/>
      <c r="E2098" s="107"/>
      <c r="F2098" s="92"/>
      <c r="G2098" s="92"/>
      <c r="H2098" s="95"/>
      <c r="I2098" s="107"/>
    </row>
    <row r="2099" spans="1:9" x14ac:dyDescent="0.2">
      <c r="A2099" s="107"/>
      <c r="B2099" s="107"/>
      <c r="C2099" s="107"/>
      <c r="D2099" s="107"/>
      <c r="E2099" s="107"/>
      <c r="F2099" s="94"/>
      <c r="G2099" s="94"/>
      <c r="H2099" s="95"/>
      <c r="I2099" s="107"/>
    </row>
    <row r="2100" spans="1:9" x14ac:dyDescent="0.2">
      <c r="A2100" s="107"/>
      <c r="B2100" s="107"/>
      <c r="C2100" s="107"/>
      <c r="D2100" s="107"/>
      <c r="E2100" s="107"/>
      <c r="F2100" s="94"/>
      <c r="G2100" s="94"/>
      <c r="H2100" s="95"/>
      <c r="I2100" s="107"/>
    </row>
    <row r="2101" spans="1:9" x14ac:dyDescent="0.2">
      <c r="A2101" s="107"/>
      <c r="B2101" s="107"/>
      <c r="C2101" s="107"/>
      <c r="D2101" s="107"/>
      <c r="E2101" s="107"/>
      <c r="F2101" s="94"/>
      <c r="G2101" s="94"/>
      <c r="H2101" s="95"/>
      <c r="I2101" s="107"/>
    </row>
    <row r="2102" spans="1:9" x14ac:dyDescent="0.2">
      <c r="A2102" s="107"/>
      <c r="B2102" s="107"/>
      <c r="C2102" s="107"/>
      <c r="D2102" s="107"/>
      <c r="E2102" s="107"/>
      <c r="F2102" s="92"/>
      <c r="G2102" s="92"/>
      <c r="H2102" s="95"/>
      <c r="I2102" s="107"/>
    </row>
    <row r="2103" spans="1:9" x14ac:dyDescent="0.2">
      <c r="A2103" s="107"/>
      <c r="B2103" s="107"/>
      <c r="C2103" s="107"/>
      <c r="D2103" s="107"/>
      <c r="E2103" s="107"/>
      <c r="F2103" s="94"/>
      <c r="G2103" s="94"/>
      <c r="H2103" s="95"/>
      <c r="I2103" s="107"/>
    </row>
    <row r="2104" spans="1:9" x14ac:dyDescent="0.2">
      <c r="A2104" s="107"/>
      <c r="B2104" s="107"/>
      <c r="C2104" s="107"/>
      <c r="D2104" s="107"/>
      <c r="E2104" s="107"/>
      <c r="F2104" s="94"/>
      <c r="G2104" s="94"/>
      <c r="H2104" s="95"/>
      <c r="I2104" s="107"/>
    </row>
    <row r="2105" spans="1:9" x14ac:dyDescent="0.2">
      <c r="A2105" s="107"/>
      <c r="B2105" s="107"/>
      <c r="C2105" s="107"/>
      <c r="D2105" s="107"/>
      <c r="E2105" s="107"/>
      <c r="F2105" s="94"/>
      <c r="G2105" s="94"/>
      <c r="H2105" s="95"/>
      <c r="I2105" s="107"/>
    </row>
    <row r="2106" spans="1:9" x14ac:dyDescent="0.2">
      <c r="A2106" s="107"/>
      <c r="B2106" s="107"/>
      <c r="C2106" s="107"/>
      <c r="D2106" s="107"/>
      <c r="E2106" s="107"/>
      <c r="F2106" s="92"/>
      <c r="G2106" s="92"/>
      <c r="H2106" s="95"/>
      <c r="I2106" s="107"/>
    </row>
    <row r="2107" spans="1:9" x14ac:dyDescent="0.2">
      <c r="A2107" s="107"/>
      <c r="B2107" s="107"/>
      <c r="C2107" s="107"/>
      <c r="D2107" s="107"/>
      <c r="E2107" s="107"/>
      <c r="F2107" s="92"/>
      <c r="G2107" s="92"/>
      <c r="H2107" s="95"/>
      <c r="I2107" s="107"/>
    </row>
    <row r="2108" spans="1:9" x14ac:dyDescent="0.2">
      <c r="A2108" s="107"/>
      <c r="B2108" s="107"/>
      <c r="C2108" s="107"/>
      <c r="D2108" s="107"/>
      <c r="E2108" s="107"/>
      <c r="F2108" s="92"/>
      <c r="G2108" s="92"/>
      <c r="H2108" s="95"/>
      <c r="I2108" s="107"/>
    </row>
    <row r="2109" spans="1:9" x14ac:dyDescent="0.2">
      <c r="A2109" s="107"/>
      <c r="B2109" s="107"/>
      <c r="C2109" s="107"/>
      <c r="D2109" s="107"/>
      <c r="E2109" s="107"/>
      <c r="F2109" s="94"/>
      <c r="G2109" s="94"/>
      <c r="H2109" s="95"/>
      <c r="I2109" s="107"/>
    </row>
    <row r="2110" spans="1:9" x14ac:dyDescent="0.2">
      <c r="A2110" s="107"/>
      <c r="B2110" s="107"/>
      <c r="C2110" s="107"/>
      <c r="D2110" s="107"/>
      <c r="E2110" s="107"/>
      <c r="F2110" s="94"/>
      <c r="G2110" s="94"/>
      <c r="H2110" s="95"/>
      <c r="I2110" s="107"/>
    </row>
    <row r="2111" spans="1:9" x14ac:dyDescent="0.2">
      <c r="A2111" s="107"/>
      <c r="B2111" s="107"/>
      <c r="C2111" s="107"/>
      <c r="D2111" s="107"/>
      <c r="E2111" s="107"/>
      <c r="F2111" s="94"/>
      <c r="G2111" s="94"/>
      <c r="H2111" s="95"/>
      <c r="I2111" s="107"/>
    </row>
    <row r="2112" spans="1:9" x14ac:dyDescent="0.2">
      <c r="A2112" s="107"/>
      <c r="B2112" s="107"/>
      <c r="C2112" s="107"/>
      <c r="D2112" s="107"/>
      <c r="E2112" s="107"/>
      <c r="F2112" s="94"/>
      <c r="G2112" s="94"/>
      <c r="H2112" s="95"/>
      <c r="I2112" s="107"/>
    </row>
    <row r="2113" spans="1:9" x14ac:dyDescent="0.2">
      <c r="A2113" s="107"/>
      <c r="B2113" s="107"/>
      <c r="C2113" s="107"/>
      <c r="D2113" s="107"/>
      <c r="E2113" s="107"/>
      <c r="F2113" s="92"/>
      <c r="G2113" s="92"/>
      <c r="H2113" s="95"/>
      <c r="I2113" s="107"/>
    </row>
    <row r="2114" spans="1:9" x14ac:dyDescent="0.2">
      <c r="A2114" s="107"/>
      <c r="B2114" s="107"/>
      <c r="C2114" s="107"/>
      <c r="D2114" s="107"/>
      <c r="E2114" s="107"/>
      <c r="F2114" s="92"/>
      <c r="G2114" s="92"/>
      <c r="H2114" s="95"/>
      <c r="I2114" s="107"/>
    </row>
    <row r="2115" spans="1:9" x14ac:dyDescent="0.2">
      <c r="A2115" s="107"/>
      <c r="B2115" s="107"/>
      <c r="C2115" s="107"/>
      <c r="D2115" s="107"/>
      <c r="E2115" s="107"/>
      <c r="F2115" s="94"/>
      <c r="G2115" s="94"/>
      <c r="H2115" s="95"/>
      <c r="I2115" s="107"/>
    </row>
    <row r="2116" spans="1:9" x14ac:dyDescent="0.2">
      <c r="A2116" s="131"/>
      <c r="B2116" s="107"/>
      <c r="C2116" s="107"/>
      <c r="D2116" s="107"/>
      <c r="E2116" s="107"/>
      <c r="F2116" s="92"/>
      <c r="G2116" s="92"/>
      <c r="H2116" s="95"/>
      <c r="I2116" s="107"/>
    </row>
    <row r="2117" spans="1:9" x14ac:dyDescent="0.2">
      <c r="A2117" s="107"/>
      <c r="B2117" s="107"/>
      <c r="C2117" s="107"/>
      <c r="D2117" s="107"/>
      <c r="E2117" s="107"/>
      <c r="F2117" s="94"/>
      <c r="G2117" s="94"/>
      <c r="H2117" s="95"/>
      <c r="I2117" s="107"/>
    </row>
    <row r="2118" spans="1:9" x14ac:dyDescent="0.2">
      <c r="A2118" s="107"/>
      <c r="B2118" s="107"/>
      <c r="C2118" s="107"/>
      <c r="D2118" s="107"/>
      <c r="E2118" s="107"/>
      <c r="F2118" s="94"/>
      <c r="G2118" s="94"/>
      <c r="H2118" s="95"/>
      <c r="I2118" s="107"/>
    </row>
    <row r="2119" spans="1:9" x14ac:dyDescent="0.2">
      <c r="A2119" s="107"/>
      <c r="B2119" s="107"/>
      <c r="C2119" s="107"/>
      <c r="D2119" s="107"/>
      <c r="E2119" s="107"/>
      <c r="F2119" s="92"/>
      <c r="G2119" s="92"/>
      <c r="H2119" s="95"/>
      <c r="I2119" s="107"/>
    </row>
    <row r="2120" spans="1:9" x14ac:dyDescent="0.2">
      <c r="A2120" s="107"/>
      <c r="B2120" s="107"/>
      <c r="C2120" s="107"/>
      <c r="D2120" s="107"/>
      <c r="E2120" s="107"/>
      <c r="F2120" s="94"/>
      <c r="G2120" s="94"/>
      <c r="H2120" s="94"/>
      <c r="I2120" s="107"/>
    </row>
    <row r="2121" spans="1:9" x14ac:dyDescent="0.2">
      <c r="A2121" s="107"/>
      <c r="B2121" s="107"/>
      <c r="C2121" s="107"/>
      <c r="D2121" s="107"/>
      <c r="E2121" s="107"/>
      <c r="F2121" s="94"/>
      <c r="G2121" s="94"/>
      <c r="H2121" s="94"/>
      <c r="I2121" s="107"/>
    </row>
    <row r="2122" spans="1:9" x14ac:dyDescent="0.2">
      <c r="A2122" s="107"/>
      <c r="B2122" s="107"/>
      <c r="C2122" s="107"/>
      <c r="D2122" s="107"/>
      <c r="E2122" s="107"/>
      <c r="F2122" s="94"/>
      <c r="G2122" s="94"/>
      <c r="H2122" s="94"/>
      <c r="I2122" s="107"/>
    </row>
    <row r="2123" spans="1:9" x14ac:dyDescent="0.2">
      <c r="A2123" s="107"/>
      <c r="B2123" s="107"/>
      <c r="C2123" s="107"/>
      <c r="D2123" s="107"/>
      <c r="E2123" s="107"/>
      <c r="F2123" s="94"/>
      <c r="G2123" s="94"/>
      <c r="H2123" s="94"/>
      <c r="I2123" s="107"/>
    </row>
    <row r="2124" spans="1:9" x14ac:dyDescent="0.2">
      <c r="A2124" s="107"/>
      <c r="B2124" s="107"/>
      <c r="C2124" s="107"/>
      <c r="D2124" s="107"/>
      <c r="E2124" s="107"/>
      <c r="F2124" s="94"/>
      <c r="G2124" s="94"/>
      <c r="H2124" s="94"/>
      <c r="I2124" s="107"/>
    </row>
    <row r="2125" spans="1:9" x14ac:dyDescent="0.2">
      <c r="A2125" s="107"/>
      <c r="B2125" s="107"/>
      <c r="C2125" s="107"/>
      <c r="D2125" s="107"/>
      <c r="E2125" s="107"/>
      <c r="F2125" s="94"/>
      <c r="G2125" s="94"/>
      <c r="H2125" s="94"/>
      <c r="I2125" s="107"/>
    </row>
    <row r="2126" spans="1:9" x14ac:dyDescent="0.2">
      <c r="A2126" s="107"/>
      <c r="B2126" s="107"/>
      <c r="C2126" s="107"/>
      <c r="D2126" s="107"/>
      <c r="E2126" s="107"/>
      <c r="F2126" s="94"/>
      <c r="G2126" s="94"/>
      <c r="H2126" s="94"/>
      <c r="I2126" s="107"/>
    </row>
    <row r="2127" spans="1:9" x14ac:dyDescent="0.2">
      <c r="A2127" s="107"/>
      <c r="B2127" s="107"/>
      <c r="C2127" s="107"/>
      <c r="D2127" s="107"/>
      <c r="E2127" s="107"/>
      <c r="F2127" s="94"/>
      <c r="G2127" s="94"/>
      <c r="H2127" s="94"/>
      <c r="I2127" s="107"/>
    </row>
    <row r="2128" spans="1:9" x14ac:dyDescent="0.2">
      <c r="A2128" s="107"/>
      <c r="B2128" s="107"/>
      <c r="C2128" s="107"/>
      <c r="D2128" s="107"/>
      <c r="E2128" s="107"/>
      <c r="F2128" s="94"/>
      <c r="G2128" s="94"/>
      <c r="H2128" s="94"/>
      <c r="I2128" s="107"/>
    </row>
    <row r="2129" spans="1:9" x14ac:dyDescent="0.2">
      <c r="A2129" s="107"/>
      <c r="B2129" s="107"/>
      <c r="C2129" s="107"/>
      <c r="D2129" s="107"/>
      <c r="E2129" s="107"/>
      <c r="F2129" s="92"/>
      <c r="G2129" s="92"/>
      <c r="H2129" s="95"/>
      <c r="I2129" s="107"/>
    </row>
    <row r="2130" spans="1:9" x14ac:dyDescent="0.2">
      <c r="A2130" s="107"/>
      <c r="B2130" s="107"/>
      <c r="C2130" s="107"/>
      <c r="D2130" s="107"/>
      <c r="E2130" s="107"/>
      <c r="F2130" s="92"/>
      <c r="G2130" s="92"/>
      <c r="H2130" s="95"/>
      <c r="I2130" s="107"/>
    </row>
    <row r="2131" spans="1:9" x14ac:dyDescent="0.2">
      <c r="A2131" s="107"/>
      <c r="B2131" s="107"/>
      <c r="C2131" s="107"/>
      <c r="D2131" s="107"/>
      <c r="E2131" s="107"/>
      <c r="F2131" s="92"/>
      <c r="G2131" s="92"/>
      <c r="H2131" s="95"/>
      <c r="I2131" s="107"/>
    </row>
    <row r="2132" spans="1:9" x14ac:dyDescent="0.2">
      <c r="A2132" s="107"/>
      <c r="B2132" s="107"/>
      <c r="C2132" s="107"/>
      <c r="D2132" s="107"/>
      <c r="E2132" s="107"/>
      <c r="F2132" s="92"/>
      <c r="G2132" s="92"/>
      <c r="H2132" s="95"/>
      <c r="I2132" s="107"/>
    </row>
    <row r="2133" spans="1:9" x14ac:dyDescent="0.2">
      <c r="A2133" s="107"/>
      <c r="B2133" s="107"/>
      <c r="C2133" s="107"/>
      <c r="D2133" s="107"/>
      <c r="E2133" s="107"/>
      <c r="F2133" s="92"/>
      <c r="G2133" s="92"/>
      <c r="H2133" s="95"/>
      <c r="I2133" s="107"/>
    </row>
    <row r="2134" spans="1:9" x14ac:dyDescent="0.2">
      <c r="A2134" s="107"/>
      <c r="B2134" s="107"/>
      <c r="C2134" s="107"/>
      <c r="D2134" s="107"/>
      <c r="E2134" s="107"/>
      <c r="F2134" s="92"/>
      <c r="G2134" s="92"/>
      <c r="H2134" s="95"/>
      <c r="I2134" s="107"/>
    </row>
    <row r="2135" spans="1:9" x14ac:dyDescent="0.2">
      <c r="A2135" s="107"/>
      <c r="B2135" s="107"/>
      <c r="C2135" s="107"/>
      <c r="D2135" s="107"/>
      <c r="E2135" s="107"/>
      <c r="F2135" s="92"/>
      <c r="G2135" s="92"/>
      <c r="H2135" s="95"/>
      <c r="I2135" s="107"/>
    </row>
    <row r="2136" spans="1:9" x14ac:dyDescent="0.2">
      <c r="A2136" s="107"/>
      <c r="B2136" s="107"/>
      <c r="C2136" s="107"/>
      <c r="D2136" s="107"/>
      <c r="E2136" s="107"/>
      <c r="F2136" s="92"/>
      <c r="G2136" s="92"/>
      <c r="H2136" s="95"/>
      <c r="I2136" s="107"/>
    </row>
    <row r="2137" spans="1:9" x14ac:dyDescent="0.2">
      <c r="A2137" s="107"/>
      <c r="B2137" s="107"/>
      <c r="C2137" s="107"/>
      <c r="D2137" s="107"/>
      <c r="E2137" s="107"/>
      <c r="F2137" s="92"/>
      <c r="G2137" s="92"/>
      <c r="H2137" s="95"/>
      <c r="I2137" s="107"/>
    </row>
    <row r="2138" spans="1:9" x14ac:dyDescent="0.2">
      <c r="A2138" s="107"/>
      <c r="B2138" s="107"/>
      <c r="C2138" s="107"/>
      <c r="D2138" s="107"/>
      <c r="E2138" s="107"/>
      <c r="F2138" s="92"/>
      <c r="G2138" s="92"/>
      <c r="H2138" s="95"/>
      <c r="I2138" s="107"/>
    </row>
    <row r="2139" spans="1:9" x14ac:dyDescent="0.2">
      <c r="B2139"/>
      <c r="C2139"/>
      <c r="D2139"/>
      <c r="E2139"/>
      <c r="F2139" s="92"/>
      <c r="G2139" s="92"/>
      <c r="H2139" s="95"/>
    </row>
    <row r="2140" spans="1:9" x14ac:dyDescent="0.2">
      <c r="A2140" s="107"/>
      <c r="B2140" s="107"/>
      <c r="C2140" s="107"/>
      <c r="D2140" s="107"/>
      <c r="E2140" s="107"/>
      <c r="F2140" s="92"/>
      <c r="G2140" s="92"/>
      <c r="H2140" s="95"/>
      <c r="I2140" s="107"/>
    </row>
    <row r="2141" spans="1:9" x14ac:dyDescent="0.2">
      <c r="A2141" s="107"/>
      <c r="B2141" s="107"/>
      <c r="C2141" s="107"/>
      <c r="D2141" s="107"/>
      <c r="E2141" s="107"/>
      <c r="F2141" s="92"/>
      <c r="G2141" s="92"/>
      <c r="H2141" s="95"/>
      <c r="I2141" s="107"/>
    </row>
    <row r="2142" spans="1:9" x14ac:dyDescent="0.2">
      <c r="A2142" s="107"/>
      <c r="B2142" s="107"/>
      <c r="C2142" s="107"/>
      <c r="D2142" s="107"/>
      <c r="E2142" s="107"/>
      <c r="F2142" s="92"/>
      <c r="G2142" s="92"/>
      <c r="H2142" s="95"/>
      <c r="I2142" s="107"/>
    </row>
    <row r="2143" spans="1:9" x14ac:dyDescent="0.2">
      <c r="A2143" s="107"/>
      <c r="B2143" s="107"/>
      <c r="C2143" s="107"/>
      <c r="D2143" s="107"/>
      <c r="E2143" s="107"/>
      <c r="F2143" s="92"/>
      <c r="G2143" s="92"/>
      <c r="H2143" s="95"/>
      <c r="I2143" s="107"/>
    </row>
    <row r="2144" spans="1:9" x14ac:dyDescent="0.2">
      <c r="A2144" s="107"/>
      <c r="B2144" s="107"/>
      <c r="C2144" s="107"/>
      <c r="D2144" s="107"/>
      <c r="E2144" s="107"/>
      <c r="F2144" s="92"/>
      <c r="G2144" s="92"/>
      <c r="H2144" s="95"/>
      <c r="I2144" s="107"/>
    </row>
    <row r="2145" spans="1:9" x14ac:dyDescent="0.2">
      <c r="A2145" s="107"/>
      <c r="B2145" s="107"/>
      <c r="C2145" s="107"/>
      <c r="D2145" s="107"/>
      <c r="E2145" s="107"/>
      <c r="F2145" s="92"/>
      <c r="G2145" s="92"/>
      <c r="H2145" s="95"/>
      <c r="I2145" s="107"/>
    </row>
    <row r="2146" spans="1:9" x14ac:dyDescent="0.2">
      <c r="A2146" s="107"/>
      <c r="B2146" s="107"/>
      <c r="C2146" s="107"/>
      <c r="D2146" s="107"/>
      <c r="E2146" s="107"/>
      <c r="F2146" s="92"/>
      <c r="G2146" s="92"/>
      <c r="H2146" s="95"/>
      <c r="I2146" s="107"/>
    </row>
    <row r="2147" spans="1:9" x14ac:dyDescent="0.2">
      <c r="A2147" s="107"/>
      <c r="B2147" s="107"/>
      <c r="C2147" s="107"/>
      <c r="D2147" s="107"/>
      <c r="E2147" s="107"/>
      <c r="F2147" s="92"/>
      <c r="G2147" s="92"/>
      <c r="H2147" s="95"/>
      <c r="I2147" s="107"/>
    </row>
    <row r="2148" spans="1:9" x14ac:dyDescent="0.2">
      <c r="A2148" s="107"/>
      <c r="B2148" s="107"/>
      <c r="C2148" s="107"/>
      <c r="D2148" s="107"/>
      <c r="E2148" s="107"/>
      <c r="F2148" s="92"/>
      <c r="G2148" s="92"/>
      <c r="H2148" s="95"/>
      <c r="I2148" s="107"/>
    </row>
    <row r="2149" spans="1:9" x14ac:dyDescent="0.2">
      <c r="A2149" s="107"/>
      <c r="B2149" s="107"/>
      <c r="C2149" s="107"/>
      <c r="D2149" s="107"/>
      <c r="E2149" s="107"/>
      <c r="F2149" s="92"/>
      <c r="G2149" s="92"/>
      <c r="H2149" s="95"/>
      <c r="I2149" s="107"/>
    </row>
    <row r="2150" spans="1:9" x14ac:dyDescent="0.2">
      <c r="A2150" s="107"/>
      <c r="B2150" s="107"/>
      <c r="C2150" s="107"/>
      <c r="D2150" s="107"/>
      <c r="E2150" s="107"/>
      <c r="F2150" s="92"/>
      <c r="G2150" s="92"/>
      <c r="H2150" s="95"/>
      <c r="I2150" s="107"/>
    </row>
    <row r="2151" spans="1:9" x14ac:dyDescent="0.2">
      <c r="A2151" s="107"/>
      <c r="B2151" s="107"/>
      <c r="C2151" s="107"/>
      <c r="D2151" s="107"/>
      <c r="E2151" s="107"/>
      <c r="F2151" s="94"/>
      <c r="G2151" s="94"/>
      <c r="H2151" s="95"/>
      <c r="I2151" s="107"/>
    </row>
    <row r="2152" spans="1:9" x14ac:dyDescent="0.2">
      <c r="A2152" s="107"/>
      <c r="B2152" s="107"/>
      <c r="C2152" s="107"/>
      <c r="D2152" s="107"/>
      <c r="E2152" s="107"/>
      <c r="F2152" s="92"/>
      <c r="G2152" s="92"/>
      <c r="H2152" s="93"/>
      <c r="I2152" s="107"/>
    </row>
    <row r="2153" spans="1:9" x14ac:dyDescent="0.2">
      <c r="A2153" s="107"/>
      <c r="B2153" s="107"/>
      <c r="C2153" s="107"/>
      <c r="D2153" s="107"/>
      <c r="E2153" s="107"/>
      <c r="F2153" s="92"/>
      <c r="G2153" s="92"/>
      <c r="H2153" s="95"/>
      <c r="I2153" s="107"/>
    </row>
    <row r="2154" spans="1:9" x14ac:dyDescent="0.2">
      <c r="A2154" s="107"/>
      <c r="B2154" s="107"/>
      <c r="C2154" s="107"/>
      <c r="D2154" s="107"/>
      <c r="E2154" s="107"/>
      <c r="F2154" s="92"/>
      <c r="G2154" s="92"/>
      <c r="H2154" s="95"/>
      <c r="I2154" s="107"/>
    </row>
    <row r="2155" spans="1:9" x14ac:dyDescent="0.2">
      <c r="A2155" s="107"/>
      <c r="B2155" s="107"/>
      <c r="C2155" s="107"/>
      <c r="D2155" s="107"/>
      <c r="E2155" s="107"/>
      <c r="F2155" s="92"/>
      <c r="G2155" s="92"/>
      <c r="H2155" s="95"/>
      <c r="I2155" s="107"/>
    </row>
    <row r="2156" spans="1:9" x14ac:dyDescent="0.2">
      <c r="A2156" s="107"/>
      <c r="B2156" s="107"/>
      <c r="C2156" s="107"/>
      <c r="D2156" s="107"/>
      <c r="E2156" s="107"/>
      <c r="F2156" s="92"/>
      <c r="G2156" s="92"/>
      <c r="H2156" s="95"/>
      <c r="I2156" s="107"/>
    </row>
    <row r="2157" spans="1:9" x14ac:dyDescent="0.2">
      <c r="A2157" s="107"/>
      <c r="B2157" s="107"/>
      <c r="C2157" s="107"/>
      <c r="D2157" s="107"/>
      <c r="E2157" s="107"/>
      <c r="F2157" s="92"/>
      <c r="G2157" s="92"/>
      <c r="H2157" s="95"/>
      <c r="I2157" s="107"/>
    </row>
    <row r="2158" spans="1:9" x14ac:dyDescent="0.2">
      <c r="A2158" s="107"/>
      <c r="B2158" s="107"/>
      <c r="C2158" s="107"/>
      <c r="D2158" s="107"/>
      <c r="E2158" s="107"/>
      <c r="F2158" s="92"/>
      <c r="G2158" s="92"/>
      <c r="H2158" s="95"/>
      <c r="I2158" s="107"/>
    </row>
    <row r="2159" spans="1:9" x14ac:dyDescent="0.2">
      <c r="A2159" s="107"/>
      <c r="B2159" s="107"/>
      <c r="C2159" s="107"/>
      <c r="D2159" s="107"/>
      <c r="E2159" s="107"/>
      <c r="F2159" s="92"/>
      <c r="G2159" s="92"/>
      <c r="H2159" s="95"/>
      <c r="I2159" s="107"/>
    </row>
    <row r="2160" spans="1:9" x14ac:dyDescent="0.2">
      <c r="A2160" s="107"/>
      <c r="B2160" s="107"/>
      <c r="C2160" s="107"/>
      <c r="D2160" s="107"/>
      <c r="E2160" s="107"/>
      <c r="F2160" s="92"/>
      <c r="G2160" s="92"/>
      <c r="H2160" s="95"/>
      <c r="I2160" s="107"/>
    </row>
    <row r="2161" spans="1:9" x14ac:dyDescent="0.2">
      <c r="A2161" s="107"/>
      <c r="B2161" s="107"/>
      <c r="C2161" s="107"/>
      <c r="D2161" s="107"/>
      <c r="E2161" s="107"/>
      <c r="F2161" s="92"/>
      <c r="G2161" s="92"/>
      <c r="H2161" s="95"/>
      <c r="I2161" s="107"/>
    </row>
    <row r="2162" spans="1:9" x14ac:dyDescent="0.2">
      <c r="A2162" s="107"/>
      <c r="B2162" s="107"/>
      <c r="C2162" s="107"/>
      <c r="D2162" s="107"/>
      <c r="E2162" s="107"/>
      <c r="F2162" s="92"/>
      <c r="G2162" s="92"/>
      <c r="H2162" s="95"/>
      <c r="I2162" s="107"/>
    </row>
    <row r="2163" spans="1:9" x14ac:dyDescent="0.2">
      <c r="A2163" s="107"/>
      <c r="B2163" s="107"/>
      <c r="C2163" s="107"/>
      <c r="D2163" s="107"/>
      <c r="E2163" s="107"/>
      <c r="F2163" s="92"/>
      <c r="G2163" s="92"/>
      <c r="H2163" s="95"/>
      <c r="I2163" s="107"/>
    </row>
    <row r="2164" spans="1:9" x14ac:dyDescent="0.2">
      <c r="A2164" s="107"/>
      <c r="B2164" s="107"/>
      <c r="C2164" s="107"/>
      <c r="D2164" s="107"/>
      <c r="E2164" s="107"/>
      <c r="F2164" s="92"/>
      <c r="G2164" s="92"/>
      <c r="H2164" s="95"/>
      <c r="I2164" s="107"/>
    </row>
    <row r="2165" spans="1:9" x14ac:dyDescent="0.2">
      <c r="A2165" s="107"/>
      <c r="B2165" s="107"/>
      <c r="C2165" s="107"/>
      <c r="D2165" s="107"/>
      <c r="E2165" s="107"/>
      <c r="F2165" s="92"/>
      <c r="G2165" s="92"/>
      <c r="H2165" s="95"/>
      <c r="I2165" s="107"/>
    </row>
    <row r="2166" spans="1:9" x14ac:dyDescent="0.2">
      <c r="A2166" s="107"/>
      <c r="B2166" s="107"/>
      <c r="C2166" s="107"/>
      <c r="D2166" s="107"/>
      <c r="E2166" s="107"/>
      <c r="F2166" s="92"/>
      <c r="G2166" s="92"/>
      <c r="H2166" s="95"/>
      <c r="I2166" s="107"/>
    </row>
    <row r="2167" spans="1:9" x14ac:dyDescent="0.2">
      <c r="B2167"/>
      <c r="C2167"/>
      <c r="D2167"/>
      <c r="E2167"/>
      <c r="F2167" s="92"/>
      <c r="G2167" s="92"/>
      <c r="H2167" s="95"/>
    </row>
    <row r="2168" spans="1:9" x14ac:dyDescent="0.2">
      <c r="A2168" s="107"/>
      <c r="B2168" s="107"/>
      <c r="C2168" s="107"/>
      <c r="D2168" s="107"/>
      <c r="E2168" s="107"/>
      <c r="F2168" s="92"/>
      <c r="G2168" s="92"/>
      <c r="H2168" s="95"/>
      <c r="I2168" s="107"/>
    </row>
    <row r="2169" spans="1:9" x14ac:dyDescent="0.2">
      <c r="A2169" s="107"/>
      <c r="B2169" s="107"/>
      <c r="C2169" s="107"/>
      <c r="D2169" s="107"/>
      <c r="E2169" s="107"/>
      <c r="F2169" s="92"/>
      <c r="G2169" s="92"/>
      <c r="H2169" s="95"/>
      <c r="I2169" s="107"/>
    </row>
    <row r="2170" spans="1:9" x14ac:dyDescent="0.2">
      <c r="A2170" s="107"/>
      <c r="B2170" s="107"/>
      <c r="C2170" s="107"/>
      <c r="D2170" s="107"/>
      <c r="E2170" s="107"/>
      <c r="F2170" s="92"/>
      <c r="G2170" s="92"/>
      <c r="H2170" s="95"/>
      <c r="I2170" s="107"/>
    </row>
    <row r="2171" spans="1:9" x14ac:dyDescent="0.2">
      <c r="A2171" s="107"/>
      <c r="B2171" s="107"/>
      <c r="C2171" s="107"/>
      <c r="D2171" s="107"/>
      <c r="E2171" s="107"/>
      <c r="F2171" s="92"/>
      <c r="G2171" s="92"/>
      <c r="H2171" s="95"/>
      <c r="I2171" s="107"/>
    </row>
    <row r="2172" spans="1:9" x14ac:dyDescent="0.2">
      <c r="A2172" s="107"/>
      <c r="B2172" s="107"/>
      <c r="C2172" s="107"/>
      <c r="D2172" s="107"/>
      <c r="E2172" s="107"/>
      <c r="F2172" s="92"/>
      <c r="G2172" s="92"/>
      <c r="H2172" s="95"/>
      <c r="I2172" s="107"/>
    </row>
    <row r="2173" spans="1:9" x14ac:dyDescent="0.2">
      <c r="A2173" s="107"/>
      <c r="B2173" s="107"/>
      <c r="C2173" s="107"/>
      <c r="D2173" s="107"/>
      <c r="E2173" s="107"/>
      <c r="F2173" s="92"/>
      <c r="G2173" s="92"/>
      <c r="H2173" s="93"/>
      <c r="I2173" s="107"/>
    </row>
    <row r="2174" spans="1:9" x14ac:dyDescent="0.2">
      <c r="A2174" s="107"/>
      <c r="B2174" s="107"/>
      <c r="C2174" s="107"/>
      <c r="D2174" s="107"/>
      <c r="E2174" s="107"/>
      <c r="F2174" s="92"/>
      <c r="G2174" s="92"/>
      <c r="H2174" s="95"/>
      <c r="I2174" s="107"/>
    </row>
    <row r="2175" spans="1:9" x14ac:dyDescent="0.2">
      <c r="A2175" s="107"/>
      <c r="B2175" s="107"/>
      <c r="C2175" s="107"/>
      <c r="D2175" s="107"/>
      <c r="E2175" s="107"/>
      <c r="F2175" s="92"/>
      <c r="G2175" s="92"/>
      <c r="H2175" s="95"/>
      <c r="I2175" s="107"/>
    </row>
    <row r="2176" spans="1:9" x14ac:dyDescent="0.2">
      <c r="A2176" s="107"/>
      <c r="B2176" s="107"/>
      <c r="C2176" s="107"/>
      <c r="D2176" s="107"/>
      <c r="E2176" s="107"/>
      <c r="F2176" s="92"/>
      <c r="G2176" s="92"/>
      <c r="H2176" s="95"/>
      <c r="I2176" s="107"/>
    </row>
    <row r="2177" spans="1:9" x14ac:dyDescent="0.2">
      <c r="A2177" s="107"/>
      <c r="B2177" s="107"/>
      <c r="C2177" s="107"/>
      <c r="D2177" s="107"/>
      <c r="E2177" s="107"/>
      <c r="F2177" s="92"/>
      <c r="G2177" s="92"/>
      <c r="H2177" s="95"/>
      <c r="I2177" s="107"/>
    </row>
    <row r="2178" spans="1:9" x14ac:dyDescent="0.2">
      <c r="A2178" s="107"/>
      <c r="B2178" s="107"/>
      <c r="C2178" s="107"/>
      <c r="D2178" s="107"/>
      <c r="E2178" s="107"/>
      <c r="F2178" s="94"/>
      <c r="G2178" s="94"/>
      <c r="H2178" s="95"/>
      <c r="I2178" s="107"/>
    </row>
    <row r="2179" spans="1:9" x14ac:dyDescent="0.2">
      <c r="A2179" s="107"/>
      <c r="B2179" s="107"/>
      <c r="C2179" s="107"/>
      <c r="D2179" s="107"/>
      <c r="E2179" s="107"/>
      <c r="F2179" s="94"/>
      <c r="G2179" s="94"/>
      <c r="H2179" s="95"/>
      <c r="I2179" s="107"/>
    </row>
    <row r="2180" spans="1:9" x14ac:dyDescent="0.2">
      <c r="A2180" s="107"/>
      <c r="B2180" s="107"/>
      <c r="C2180" s="107"/>
      <c r="D2180" s="107"/>
      <c r="E2180" s="107"/>
      <c r="F2180" s="92"/>
      <c r="G2180" s="92"/>
      <c r="H2180" s="95"/>
      <c r="I2180" s="107"/>
    </row>
    <row r="2181" spans="1:9" x14ac:dyDescent="0.2">
      <c r="A2181" s="107"/>
      <c r="B2181" s="107"/>
      <c r="C2181" s="107"/>
      <c r="D2181" s="107"/>
      <c r="E2181" s="107"/>
      <c r="F2181" s="92"/>
      <c r="G2181" s="92"/>
      <c r="H2181" s="95"/>
      <c r="I2181" s="107"/>
    </row>
    <row r="2182" spans="1:9" x14ac:dyDescent="0.2">
      <c r="A2182" s="107"/>
      <c r="B2182" s="107"/>
      <c r="C2182" s="107"/>
      <c r="D2182" s="107"/>
      <c r="E2182" s="107"/>
      <c r="F2182" s="92"/>
      <c r="G2182" s="92"/>
      <c r="H2182" s="95"/>
      <c r="I2182" s="107"/>
    </row>
    <row r="2183" spans="1:9" x14ac:dyDescent="0.2">
      <c r="A2183" s="107"/>
      <c r="B2183" s="107"/>
      <c r="C2183" s="107"/>
      <c r="D2183" s="107"/>
      <c r="E2183" s="107"/>
      <c r="F2183" s="92"/>
      <c r="G2183" s="92"/>
      <c r="H2183" s="95"/>
      <c r="I2183" s="107"/>
    </row>
    <row r="2184" spans="1:9" x14ac:dyDescent="0.2">
      <c r="A2184" s="107"/>
      <c r="B2184" s="107"/>
      <c r="C2184" s="107"/>
      <c r="D2184" s="107"/>
      <c r="E2184" s="107"/>
      <c r="F2184" s="92"/>
      <c r="G2184" s="92"/>
      <c r="H2184" s="95"/>
      <c r="I2184" s="107"/>
    </row>
    <row r="2185" spans="1:9" x14ac:dyDescent="0.2">
      <c r="A2185" s="107"/>
      <c r="B2185" s="107"/>
      <c r="C2185" s="107"/>
      <c r="D2185" s="107"/>
      <c r="E2185" s="107"/>
      <c r="F2185" s="92"/>
      <c r="G2185" s="92"/>
      <c r="H2185" s="95"/>
      <c r="I2185" s="107"/>
    </row>
    <row r="2186" spans="1:9" x14ac:dyDescent="0.2">
      <c r="A2186" s="107"/>
      <c r="B2186" s="107"/>
      <c r="C2186" s="107"/>
      <c r="D2186" s="107"/>
      <c r="E2186" s="107"/>
      <c r="F2186" s="92"/>
      <c r="G2186" s="92"/>
      <c r="H2186" s="95"/>
      <c r="I2186" s="107"/>
    </row>
    <row r="2187" spans="1:9" x14ac:dyDescent="0.2">
      <c r="A2187" s="107"/>
      <c r="B2187" s="107"/>
      <c r="C2187" s="107"/>
      <c r="D2187" s="107"/>
      <c r="E2187" s="107"/>
      <c r="F2187" s="92"/>
      <c r="G2187" s="92"/>
      <c r="H2187" s="95"/>
      <c r="I2187" s="107"/>
    </row>
    <row r="2188" spans="1:9" x14ac:dyDescent="0.2">
      <c r="A2188" s="107"/>
      <c r="B2188" s="107"/>
      <c r="C2188" s="107"/>
      <c r="D2188" s="107"/>
      <c r="E2188" s="107"/>
      <c r="F2188" s="92"/>
      <c r="G2188" s="92"/>
      <c r="H2188" s="95"/>
      <c r="I2188" s="107"/>
    </row>
    <row r="2189" spans="1:9" x14ac:dyDescent="0.2">
      <c r="A2189" s="107"/>
      <c r="B2189" s="107"/>
      <c r="C2189" s="107"/>
      <c r="D2189" s="107"/>
      <c r="E2189" s="107"/>
      <c r="F2189" s="92"/>
      <c r="G2189" s="92"/>
      <c r="H2189" s="95"/>
      <c r="I2189" s="107"/>
    </row>
    <row r="2190" spans="1:9" x14ac:dyDescent="0.2">
      <c r="A2190" s="107"/>
      <c r="B2190" s="107"/>
      <c r="C2190" s="107"/>
      <c r="D2190" s="107"/>
      <c r="E2190" s="107"/>
      <c r="F2190" s="92"/>
      <c r="G2190" s="92"/>
      <c r="H2190" s="95"/>
      <c r="I2190" s="107"/>
    </row>
    <row r="2191" spans="1:9" x14ac:dyDescent="0.2">
      <c r="A2191" s="107"/>
      <c r="B2191" s="107"/>
      <c r="C2191" s="107"/>
      <c r="D2191" s="107"/>
      <c r="E2191" s="107"/>
      <c r="F2191" s="92"/>
      <c r="G2191" s="92"/>
      <c r="H2191" s="95"/>
      <c r="I2191" s="107"/>
    </row>
    <row r="2192" spans="1:9" x14ac:dyDescent="0.2">
      <c r="A2192" s="107"/>
      <c r="B2192" s="107"/>
      <c r="C2192" s="107"/>
      <c r="D2192" s="107"/>
      <c r="E2192" s="107"/>
      <c r="F2192" s="92"/>
      <c r="G2192" s="92"/>
      <c r="H2192" s="95"/>
      <c r="I2192" s="107"/>
    </row>
    <row r="2193" spans="1:9" x14ac:dyDescent="0.2">
      <c r="A2193" s="107"/>
      <c r="B2193" s="107"/>
      <c r="C2193" s="107"/>
      <c r="D2193" s="107"/>
      <c r="E2193" s="107"/>
      <c r="F2193" s="92"/>
      <c r="G2193" s="92"/>
      <c r="H2193" s="95"/>
      <c r="I2193" s="107"/>
    </row>
    <row r="2194" spans="1:9" x14ac:dyDescent="0.2">
      <c r="A2194" s="107"/>
      <c r="B2194" s="107"/>
      <c r="C2194" s="107"/>
      <c r="D2194" s="107"/>
      <c r="E2194" s="107"/>
      <c r="F2194" s="92"/>
      <c r="G2194" s="92"/>
      <c r="H2194" s="95"/>
      <c r="I2194" s="107"/>
    </row>
    <row r="2195" spans="1:9" x14ac:dyDescent="0.2">
      <c r="A2195" s="107"/>
      <c r="B2195" s="107"/>
      <c r="C2195" s="107"/>
      <c r="D2195" s="107"/>
      <c r="E2195" s="107"/>
      <c r="F2195" s="92"/>
      <c r="G2195" s="92"/>
      <c r="H2195" s="93"/>
      <c r="I2195" s="107"/>
    </row>
    <row r="2196" spans="1:9" x14ac:dyDescent="0.2">
      <c r="A2196" s="107"/>
      <c r="B2196" s="107"/>
      <c r="C2196" s="107"/>
      <c r="D2196" s="107"/>
      <c r="E2196" s="107"/>
      <c r="F2196" s="92"/>
      <c r="G2196" s="92"/>
      <c r="H2196" s="95"/>
      <c r="I2196" s="107"/>
    </row>
    <row r="2197" spans="1:9" x14ac:dyDescent="0.2">
      <c r="B2197"/>
      <c r="C2197"/>
      <c r="D2197"/>
      <c r="E2197"/>
      <c r="F2197" s="92"/>
      <c r="G2197" s="92"/>
      <c r="H2197" s="95"/>
    </row>
    <row r="2198" spans="1:9" x14ac:dyDescent="0.2">
      <c r="A2198" s="107"/>
      <c r="B2198" s="107"/>
      <c r="C2198" s="107"/>
      <c r="D2198" s="107"/>
      <c r="E2198" s="107"/>
      <c r="F2198" s="92"/>
      <c r="G2198" s="92"/>
      <c r="H2198" s="95"/>
      <c r="I2198" s="107"/>
    </row>
    <row r="2199" spans="1:9" x14ac:dyDescent="0.2">
      <c r="A2199" s="107"/>
      <c r="B2199" s="107"/>
      <c r="C2199" s="107"/>
      <c r="D2199" s="107"/>
      <c r="E2199" s="107"/>
      <c r="F2199" s="92"/>
      <c r="G2199" s="92"/>
      <c r="H2199" s="95"/>
      <c r="I2199" s="107"/>
    </row>
    <row r="2200" spans="1:9" x14ac:dyDescent="0.2">
      <c r="A2200" s="107"/>
      <c r="B2200" s="107"/>
      <c r="C2200" s="107"/>
      <c r="D2200" s="107"/>
      <c r="E2200" s="107"/>
      <c r="F2200" s="92"/>
      <c r="G2200" s="92"/>
      <c r="H2200" s="95"/>
      <c r="I2200" s="107"/>
    </row>
    <row r="2201" spans="1:9" x14ac:dyDescent="0.2">
      <c r="A2201" s="107"/>
      <c r="B2201" s="107"/>
      <c r="C2201" s="107"/>
      <c r="D2201" s="107"/>
      <c r="E2201" s="107"/>
      <c r="F2201" s="92"/>
      <c r="G2201" s="92"/>
      <c r="H2201" s="95"/>
      <c r="I2201" s="107"/>
    </row>
    <row r="2202" spans="1:9" x14ac:dyDescent="0.2">
      <c r="A2202" s="107"/>
      <c r="B2202" s="107"/>
      <c r="C2202" s="107"/>
      <c r="D2202" s="107"/>
      <c r="E2202" s="107"/>
      <c r="F2202" s="92"/>
      <c r="G2202" s="92"/>
      <c r="H2202" s="95"/>
      <c r="I2202" s="107"/>
    </row>
    <row r="2203" spans="1:9" x14ac:dyDescent="0.2">
      <c r="A2203" s="107"/>
      <c r="B2203" s="107"/>
      <c r="C2203" s="107"/>
      <c r="D2203" s="107"/>
      <c r="E2203" s="107"/>
      <c r="F2203" s="92"/>
      <c r="G2203" s="92"/>
      <c r="H2203" s="95"/>
      <c r="I2203" s="107"/>
    </row>
    <row r="2204" spans="1:9" x14ac:dyDescent="0.2">
      <c r="A2204" s="107"/>
      <c r="B2204" s="107"/>
      <c r="C2204" s="107"/>
      <c r="D2204" s="107"/>
      <c r="E2204" s="107"/>
      <c r="F2204" s="92"/>
      <c r="G2204" s="92"/>
      <c r="H2204" s="95"/>
      <c r="I2204" s="107"/>
    </row>
    <row r="2205" spans="1:9" x14ac:dyDescent="0.2">
      <c r="A2205" s="107"/>
      <c r="B2205" s="107"/>
      <c r="C2205" s="107"/>
      <c r="D2205" s="107"/>
      <c r="E2205" s="107"/>
      <c r="F2205" s="92"/>
      <c r="G2205" s="92"/>
      <c r="H2205" s="95"/>
      <c r="I2205" s="107"/>
    </row>
    <row r="2206" spans="1:9" x14ac:dyDescent="0.2">
      <c r="A2206" s="107"/>
      <c r="B2206" s="107"/>
      <c r="C2206" s="107"/>
      <c r="D2206" s="107"/>
      <c r="E2206" s="107"/>
      <c r="F2206" s="92"/>
      <c r="G2206" s="92"/>
      <c r="H2206" s="95"/>
      <c r="I2206" s="107"/>
    </row>
    <row r="2207" spans="1:9" x14ac:dyDescent="0.2">
      <c r="A2207" s="107"/>
      <c r="B2207" s="107"/>
      <c r="C2207" s="107"/>
      <c r="D2207" s="107"/>
      <c r="E2207" s="107"/>
      <c r="F2207" s="92"/>
      <c r="G2207" s="92"/>
      <c r="H2207" s="95"/>
      <c r="I2207" s="107"/>
    </row>
    <row r="2208" spans="1:9" x14ac:dyDescent="0.2">
      <c r="A2208" s="107"/>
      <c r="B2208" s="107"/>
      <c r="C2208" s="107"/>
      <c r="D2208" s="107"/>
      <c r="E2208" s="107"/>
      <c r="F2208" s="92"/>
      <c r="G2208" s="92"/>
      <c r="H2208" s="95"/>
      <c r="I2208" s="107"/>
    </row>
    <row r="2209" spans="1:9" x14ac:dyDescent="0.2">
      <c r="A2209" s="107"/>
      <c r="B2209" s="107"/>
      <c r="C2209" s="107"/>
      <c r="D2209" s="107"/>
      <c r="E2209" s="107"/>
      <c r="F2209" s="92"/>
      <c r="G2209" s="92"/>
      <c r="H2209" s="95"/>
      <c r="I2209" s="107"/>
    </row>
    <row r="2210" spans="1:9" x14ac:dyDescent="0.2">
      <c r="A2210" s="107"/>
      <c r="B2210" s="107"/>
      <c r="C2210" s="107"/>
      <c r="D2210" s="107"/>
      <c r="E2210" s="107"/>
      <c r="F2210" s="92"/>
      <c r="G2210" s="92"/>
      <c r="H2210" s="95"/>
      <c r="I2210" s="107"/>
    </row>
    <row r="2211" spans="1:9" x14ac:dyDescent="0.2">
      <c r="A2211" s="107"/>
      <c r="B2211" s="107"/>
      <c r="C2211" s="107"/>
      <c r="D2211" s="107"/>
      <c r="E2211" s="107"/>
      <c r="F2211" s="92"/>
      <c r="G2211" s="92"/>
      <c r="H2211" s="95"/>
      <c r="I2211" s="107"/>
    </row>
    <row r="2212" spans="1:9" x14ac:dyDescent="0.2">
      <c r="A2212" s="107"/>
      <c r="B2212" s="107"/>
      <c r="C2212" s="107"/>
      <c r="D2212" s="107"/>
      <c r="E2212" s="107"/>
      <c r="F2212" s="92"/>
      <c r="G2212" s="92"/>
      <c r="H2212" s="95"/>
      <c r="I2212" s="107"/>
    </row>
    <row r="2213" spans="1:9" x14ac:dyDescent="0.2">
      <c r="A2213" s="107"/>
      <c r="B2213" s="107"/>
      <c r="C2213" s="107"/>
      <c r="D2213" s="107"/>
      <c r="E2213" s="107"/>
      <c r="F2213" s="92"/>
      <c r="G2213" s="92"/>
      <c r="H2213" s="95"/>
      <c r="I2213" s="107"/>
    </row>
    <row r="2214" spans="1:9" x14ac:dyDescent="0.2">
      <c r="A2214" s="107"/>
      <c r="B2214" s="107"/>
      <c r="C2214" s="107"/>
      <c r="D2214" s="107"/>
      <c r="E2214" s="107"/>
      <c r="F2214" s="92"/>
      <c r="G2214" s="92"/>
      <c r="H2214" s="95"/>
      <c r="I2214" s="107"/>
    </row>
    <row r="2215" spans="1:9" x14ac:dyDescent="0.2">
      <c r="A2215" s="107"/>
      <c r="B2215" s="107"/>
      <c r="C2215" s="107"/>
      <c r="D2215" s="107"/>
      <c r="E2215" s="107"/>
      <c r="F2215" s="92"/>
      <c r="G2215" s="92"/>
      <c r="H2215" s="95"/>
      <c r="I2215" s="107"/>
    </row>
    <row r="2216" spans="1:9" x14ac:dyDescent="0.2">
      <c r="A2216" s="107"/>
      <c r="B2216" s="107"/>
      <c r="C2216" s="107"/>
      <c r="D2216" s="107"/>
      <c r="E2216" s="107"/>
      <c r="F2216" s="92"/>
      <c r="G2216" s="92"/>
      <c r="H2216" s="95"/>
      <c r="I2216" s="107"/>
    </row>
    <row r="2217" spans="1:9" x14ac:dyDescent="0.2">
      <c r="A2217" s="107"/>
      <c r="B2217" s="107"/>
      <c r="C2217" s="107"/>
      <c r="D2217" s="107"/>
      <c r="E2217" s="107"/>
      <c r="F2217" s="92"/>
      <c r="G2217" s="92"/>
      <c r="H2217" s="95"/>
      <c r="I2217" s="107"/>
    </row>
    <row r="2218" spans="1:9" x14ac:dyDescent="0.2">
      <c r="A2218" s="107"/>
      <c r="B2218" s="107"/>
      <c r="C2218" s="107"/>
      <c r="D2218" s="107"/>
      <c r="E2218" s="107"/>
      <c r="F2218" s="92"/>
      <c r="G2218" s="92"/>
      <c r="H2218" s="95"/>
      <c r="I2218" s="107"/>
    </row>
    <row r="2219" spans="1:9" x14ac:dyDescent="0.2">
      <c r="A2219" s="107"/>
      <c r="B2219" s="107"/>
      <c r="C2219" s="107"/>
      <c r="D2219" s="107"/>
      <c r="E2219" s="107"/>
      <c r="F2219" s="92"/>
      <c r="G2219" s="92"/>
      <c r="H2219" s="95"/>
      <c r="I2219" s="107"/>
    </row>
    <row r="2220" spans="1:9" x14ac:dyDescent="0.2">
      <c r="A2220" s="107"/>
      <c r="B2220" s="107"/>
      <c r="C2220" s="107"/>
      <c r="D2220" s="107"/>
      <c r="E2220" s="107"/>
      <c r="F2220" s="92"/>
      <c r="G2220" s="92"/>
      <c r="H2220" s="95"/>
      <c r="I2220" s="107"/>
    </row>
    <row r="2221" spans="1:9" x14ac:dyDescent="0.2">
      <c r="A2221" s="107"/>
      <c r="B2221" s="107"/>
      <c r="C2221" s="107"/>
      <c r="D2221" s="107"/>
      <c r="E2221" s="107"/>
      <c r="F2221" s="92"/>
      <c r="G2221" s="92"/>
      <c r="H2221" s="95"/>
      <c r="I2221" s="107"/>
    </row>
    <row r="2222" spans="1:9" x14ac:dyDescent="0.2">
      <c r="A2222" s="107"/>
      <c r="B2222" s="107"/>
      <c r="C2222" s="107"/>
      <c r="D2222" s="107"/>
      <c r="E2222" s="107"/>
      <c r="F2222" s="92"/>
      <c r="G2222" s="92"/>
      <c r="H2222" s="95"/>
      <c r="I2222" s="107"/>
    </row>
    <row r="2223" spans="1:9" x14ac:dyDescent="0.2">
      <c r="A2223" s="107"/>
      <c r="B2223" s="107"/>
      <c r="C2223" s="107"/>
      <c r="D2223" s="107"/>
      <c r="E2223" s="107"/>
      <c r="F2223" s="92"/>
      <c r="G2223" s="92"/>
      <c r="H2223" s="95"/>
      <c r="I2223" s="107"/>
    </row>
    <row r="2224" spans="1:9" x14ac:dyDescent="0.2">
      <c r="A2224" s="107"/>
      <c r="B2224" s="107"/>
      <c r="C2224" s="107"/>
      <c r="D2224" s="107"/>
      <c r="E2224" s="107"/>
      <c r="F2224" s="92"/>
      <c r="G2224" s="92"/>
      <c r="H2224" s="95"/>
      <c r="I2224" s="107"/>
    </row>
    <row r="2225" spans="1:9" x14ac:dyDescent="0.2">
      <c r="A2225" s="107"/>
      <c r="B2225" s="107"/>
      <c r="C2225" s="107"/>
      <c r="D2225" s="107"/>
      <c r="E2225" s="107"/>
      <c r="F2225" s="92"/>
      <c r="G2225" s="92"/>
      <c r="H2225" s="95"/>
      <c r="I2225" s="107"/>
    </row>
    <row r="2226" spans="1:9" x14ac:dyDescent="0.2">
      <c r="A2226" s="107"/>
      <c r="B2226" s="107"/>
      <c r="C2226" s="107"/>
      <c r="D2226" s="107"/>
      <c r="E2226" s="107"/>
      <c r="F2226" s="92"/>
      <c r="G2226" s="92"/>
      <c r="H2226" s="95"/>
      <c r="I2226" s="107"/>
    </row>
    <row r="2227" spans="1:9" x14ac:dyDescent="0.2">
      <c r="A2227" s="107"/>
      <c r="B2227" s="107"/>
      <c r="C2227" s="107"/>
      <c r="D2227" s="107"/>
      <c r="E2227" s="107"/>
      <c r="F2227" s="92"/>
      <c r="G2227" s="92"/>
      <c r="H2227" s="95"/>
      <c r="I2227" s="107"/>
    </row>
    <row r="2228" spans="1:9" x14ac:dyDescent="0.2">
      <c r="A2228" s="107"/>
      <c r="B2228" s="107"/>
      <c r="C2228" s="107"/>
      <c r="D2228" s="107"/>
      <c r="E2228" s="107"/>
      <c r="F2228" s="92"/>
      <c r="G2228" s="92"/>
      <c r="H2228" s="95"/>
      <c r="I2228" s="107"/>
    </row>
    <row r="2229" spans="1:9" x14ac:dyDescent="0.2">
      <c r="A2229" s="107"/>
      <c r="B2229" s="107"/>
      <c r="C2229" s="107"/>
      <c r="D2229" s="107"/>
      <c r="E2229" s="107"/>
      <c r="F2229" s="92"/>
      <c r="G2229" s="92"/>
      <c r="H2229" s="95"/>
      <c r="I2229" s="107"/>
    </row>
    <row r="2230" spans="1:9" x14ac:dyDescent="0.2">
      <c r="A2230" s="107"/>
      <c r="B2230" s="107"/>
      <c r="C2230" s="107"/>
      <c r="D2230" s="107"/>
      <c r="E2230" s="107"/>
      <c r="F2230" s="92"/>
      <c r="G2230" s="92"/>
      <c r="H2230" s="95"/>
      <c r="I2230" s="107"/>
    </row>
    <row r="2231" spans="1:9" x14ac:dyDescent="0.2">
      <c r="A2231" s="107"/>
      <c r="B2231" s="107"/>
      <c r="C2231" s="107"/>
      <c r="D2231" s="107"/>
      <c r="E2231" s="107"/>
      <c r="F2231" s="92"/>
      <c r="G2231" s="92"/>
      <c r="H2231" s="95"/>
      <c r="I2231" s="107"/>
    </row>
    <row r="2232" spans="1:9" x14ac:dyDescent="0.2">
      <c r="A2232" s="107"/>
      <c r="B2232" s="107"/>
      <c r="C2232" s="107"/>
      <c r="D2232" s="107"/>
      <c r="E2232" s="107"/>
      <c r="F2232" s="92"/>
      <c r="G2232" s="92"/>
      <c r="H2232" s="95"/>
      <c r="I2232" s="107"/>
    </row>
    <row r="2233" spans="1:9" x14ac:dyDescent="0.2">
      <c r="A2233" s="107"/>
      <c r="B2233" s="107"/>
      <c r="C2233" s="107"/>
      <c r="D2233" s="107"/>
      <c r="E2233" s="107"/>
      <c r="F2233" s="92"/>
      <c r="G2233" s="92"/>
      <c r="H2233" s="95"/>
      <c r="I2233" s="107"/>
    </row>
    <row r="2234" spans="1:9" x14ac:dyDescent="0.2">
      <c r="A2234" s="107"/>
      <c r="B2234" s="107"/>
      <c r="C2234" s="107"/>
      <c r="D2234" s="107"/>
      <c r="E2234" s="107"/>
      <c r="F2234" s="92"/>
      <c r="G2234" s="92"/>
      <c r="H2234" s="95"/>
      <c r="I2234" s="107"/>
    </row>
    <row r="2235" spans="1:9" x14ac:dyDescent="0.2">
      <c r="A2235" s="107"/>
      <c r="B2235" s="107"/>
      <c r="C2235" s="107"/>
      <c r="D2235" s="107"/>
      <c r="E2235" s="107"/>
      <c r="F2235" s="92"/>
      <c r="G2235" s="92"/>
      <c r="H2235" s="95"/>
      <c r="I2235" s="107"/>
    </row>
    <row r="2236" spans="1:9" x14ac:dyDescent="0.2">
      <c r="A2236" s="107"/>
      <c r="B2236" s="107"/>
      <c r="C2236" s="107"/>
      <c r="D2236" s="107"/>
      <c r="E2236" s="107"/>
      <c r="F2236" s="92"/>
      <c r="G2236" s="92"/>
      <c r="H2236" s="95"/>
      <c r="I2236" s="107"/>
    </row>
    <row r="2237" spans="1:9" x14ac:dyDescent="0.2">
      <c r="A2237" s="107"/>
      <c r="B2237" s="107"/>
      <c r="C2237" s="107"/>
      <c r="D2237" s="107"/>
      <c r="E2237" s="107"/>
      <c r="F2237" s="92"/>
      <c r="G2237" s="92"/>
      <c r="H2237" s="93"/>
      <c r="I2237" s="107"/>
    </row>
    <row r="2238" spans="1:9" x14ac:dyDescent="0.2">
      <c r="A2238" s="107"/>
      <c r="B2238" s="107"/>
      <c r="C2238" s="107"/>
      <c r="D2238" s="107"/>
      <c r="E2238" s="107"/>
      <c r="F2238" s="92"/>
      <c r="G2238" s="92"/>
      <c r="H2238" s="95"/>
      <c r="I2238" s="107"/>
    </row>
    <row r="2239" spans="1:9" x14ac:dyDescent="0.2">
      <c r="A2239" s="107"/>
      <c r="B2239" s="107"/>
      <c r="C2239" s="107"/>
      <c r="D2239" s="107"/>
      <c r="E2239" s="107"/>
      <c r="F2239" s="92"/>
      <c r="G2239" s="92"/>
      <c r="H2239" s="95"/>
      <c r="I2239" s="107"/>
    </row>
    <row r="2240" spans="1:9" x14ac:dyDescent="0.2">
      <c r="A2240" s="107"/>
      <c r="B2240" s="107"/>
      <c r="C2240" s="107"/>
      <c r="D2240" s="107"/>
      <c r="E2240" s="107"/>
      <c r="F2240" s="92"/>
      <c r="G2240" s="92"/>
      <c r="H2240" s="95"/>
      <c r="I2240" s="107"/>
    </row>
    <row r="2241" spans="1:9" x14ac:dyDescent="0.2">
      <c r="A2241" s="107"/>
      <c r="B2241" s="107"/>
      <c r="C2241" s="107"/>
      <c r="D2241" s="107"/>
      <c r="E2241" s="107"/>
      <c r="F2241" s="92"/>
      <c r="G2241" s="92"/>
      <c r="H2241" s="95"/>
      <c r="I2241" s="107"/>
    </row>
    <row r="2242" spans="1:9" x14ac:dyDescent="0.2">
      <c r="A2242" s="107"/>
      <c r="B2242" s="107"/>
      <c r="C2242" s="107"/>
      <c r="D2242" s="107"/>
      <c r="E2242" s="107"/>
      <c r="F2242" s="92"/>
      <c r="G2242" s="92"/>
      <c r="H2242" s="95"/>
      <c r="I2242" s="107"/>
    </row>
    <row r="2243" spans="1:9" x14ac:dyDescent="0.2">
      <c r="A2243" s="107"/>
      <c r="B2243" s="107"/>
      <c r="C2243" s="107"/>
      <c r="D2243" s="107"/>
      <c r="E2243" s="107"/>
      <c r="F2243" s="92"/>
      <c r="G2243" s="92"/>
      <c r="H2243" s="95"/>
      <c r="I2243" s="107"/>
    </row>
    <row r="2244" spans="1:9" x14ac:dyDescent="0.2">
      <c r="A2244" s="107"/>
      <c r="B2244" s="107"/>
      <c r="C2244" s="107"/>
      <c r="D2244" s="107"/>
      <c r="E2244" s="107"/>
      <c r="F2244" s="92"/>
      <c r="G2244" s="92"/>
      <c r="H2244" s="95"/>
      <c r="I2244" s="107"/>
    </row>
    <row r="2245" spans="1:9" x14ac:dyDescent="0.2">
      <c r="A2245" s="107"/>
      <c r="B2245" s="107"/>
      <c r="C2245" s="107"/>
      <c r="D2245" s="107"/>
      <c r="E2245" s="107"/>
      <c r="F2245" s="92"/>
      <c r="G2245" s="92"/>
      <c r="H2245" s="95"/>
      <c r="I2245" s="107"/>
    </row>
    <row r="2246" spans="1:9" x14ac:dyDescent="0.2">
      <c r="A2246" s="107"/>
      <c r="B2246" s="107"/>
      <c r="C2246" s="107"/>
      <c r="D2246" s="107"/>
      <c r="E2246" s="107"/>
      <c r="F2246" s="92"/>
      <c r="G2246" s="92"/>
      <c r="H2246" s="95"/>
      <c r="I2246" s="107"/>
    </row>
    <row r="2247" spans="1:9" x14ac:dyDescent="0.2">
      <c r="A2247" s="107"/>
      <c r="B2247" s="107"/>
      <c r="C2247" s="107"/>
      <c r="D2247" s="107"/>
      <c r="E2247" s="107"/>
      <c r="F2247" s="92"/>
      <c r="G2247" s="92"/>
      <c r="H2247" s="95"/>
      <c r="I2247" s="107"/>
    </row>
    <row r="2248" spans="1:9" x14ac:dyDescent="0.2">
      <c r="A2248" s="107"/>
      <c r="B2248" s="107"/>
      <c r="C2248" s="107"/>
      <c r="D2248" s="107"/>
      <c r="E2248" s="107"/>
      <c r="F2248" s="92"/>
      <c r="G2248" s="92"/>
      <c r="H2248" s="95"/>
      <c r="I2248" s="107"/>
    </row>
    <row r="2249" spans="1:9" x14ac:dyDescent="0.2">
      <c r="A2249" s="107"/>
      <c r="B2249" s="107"/>
      <c r="C2249" s="107"/>
      <c r="D2249" s="107"/>
      <c r="E2249" s="107"/>
      <c r="F2249" s="92"/>
      <c r="G2249" s="92"/>
      <c r="H2249" s="95"/>
      <c r="I2249" s="107"/>
    </row>
    <row r="2250" spans="1:9" x14ac:dyDescent="0.2">
      <c r="A2250" s="107"/>
      <c r="B2250" s="107"/>
      <c r="C2250" s="107"/>
      <c r="D2250" s="107"/>
      <c r="E2250" s="107"/>
      <c r="F2250" s="92"/>
      <c r="G2250" s="92"/>
      <c r="H2250" s="95"/>
      <c r="I2250" s="107"/>
    </row>
    <row r="2251" spans="1:9" x14ac:dyDescent="0.2">
      <c r="A2251" s="107"/>
      <c r="B2251" s="107"/>
      <c r="C2251" s="107"/>
      <c r="D2251" s="107"/>
      <c r="E2251" s="107"/>
      <c r="F2251" s="92"/>
      <c r="G2251" s="92"/>
      <c r="H2251" s="95"/>
      <c r="I2251" s="107"/>
    </row>
    <row r="2252" spans="1:9" x14ac:dyDescent="0.2">
      <c r="A2252" s="107"/>
      <c r="B2252" s="107"/>
      <c r="C2252" s="107"/>
      <c r="D2252" s="107"/>
      <c r="E2252" s="107"/>
      <c r="F2252" s="92"/>
      <c r="G2252" s="92"/>
      <c r="H2252" s="95"/>
      <c r="I2252" s="107"/>
    </row>
    <row r="2253" spans="1:9" x14ac:dyDescent="0.2">
      <c r="A2253" s="107"/>
      <c r="B2253" s="107"/>
      <c r="C2253" s="107"/>
      <c r="D2253" s="107"/>
      <c r="E2253" s="107"/>
      <c r="F2253" s="92"/>
      <c r="G2253" s="92"/>
      <c r="H2253" s="95"/>
      <c r="I2253" s="107"/>
    </row>
    <row r="2254" spans="1:9" x14ac:dyDescent="0.2">
      <c r="A2254" s="107"/>
      <c r="B2254" s="107"/>
      <c r="C2254" s="107"/>
      <c r="D2254" s="107"/>
      <c r="E2254" s="107"/>
      <c r="F2254" s="92"/>
      <c r="G2254" s="92"/>
      <c r="H2254" s="95"/>
      <c r="I2254" s="107"/>
    </row>
    <row r="2255" spans="1:9" x14ac:dyDescent="0.2">
      <c r="A2255" s="107"/>
      <c r="B2255" s="107"/>
      <c r="C2255" s="107"/>
      <c r="D2255" s="107"/>
      <c r="E2255" s="107"/>
      <c r="F2255" s="92"/>
      <c r="G2255" s="92"/>
      <c r="H2255" s="93"/>
      <c r="I2255" s="107"/>
    </row>
    <row r="2256" spans="1:9" x14ac:dyDescent="0.2">
      <c r="A2256" s="107"/>
      <c r="B2256" s="107"/>
      <c r="C2256" s="107"/>
      <c r="D2256" s="107"/>
      <c r="E2256" s="107"/>
      <c r="F2256" s="92"/>
      <c r="G2256" s="92"/>
      <c r="H2256" s="95"/>
      <c r="I2256" s="107"/>
    </row>
    <row r="2257" spans="1:9" x14ac:dyDescent="0.2">
      <c r="A2257" s="107"/>
      <c r="B2257" s="107"/>
      <c r="C2257" s="107"/>
      <c r="D2257" s="107"/>
      <c r="E2257" s="107"/>
      <c r="F2257" s="92"/>
      <c r="G2257" s="92"/>
      <c r="H2257" s="95"/>
      <c r="I2257" s="107"/>
    </row>
    <row r="2258" spans="1:9" x14ac:dyDescent="0.2">
      <c r="A2258" s="107"/>
      <c r="B2258" s="107"/>
      <c r="C2258" s="107"/>
      <c r="D2258" s="107"/>
      <c r="E2258" s="107"/>
      <c r="F2258" s="92"/>
      <c r="G2258" s="92"/>
      <c r="H2258" s="95"/>
      <c r="I2258" s="107"/>
    </row>
    <row r="2259" spans="1:9" x14ac:dyDescent="0.2">
      <c r="A2259" s="107"/>
      <c r="B2259" s="107"/>
      <c r="C2259" s="107"/>
      <c r="D2259" s="107"/>
      <c r="E2259" s="107"/>
      <c r="F2259" s="92"/>
      <c r="G2259" s="92"/>
      <c r="H2259" s="95"/>
      <c r="I2259" s="107"/>
    </row>
    <row r="2260" spans="1:9" x14ac:dyDescent="0.2">
      <c r="A2260" s="107"/>
      <c r="B2260" s="107"/>
      <c r="C2260" s="107"/>
      <c r="D2260" s="107"/>
      <c r="E2260" s="107"/>
      <c r="F2260" s="92"/>
      <c r="G2260" s="92"/>
      <c r="H2260" s="95"/>
      <c r="I2260" s="107"/>
    </row>
    <row r="2261" spans="1:9" x14ac:dyDescent="0.2">
      <c r="A2261" s="107"/>
      <c r="B2261" s="107"/>
      <c r="C2261" s="107"/>
      <c r="D2261" s="107"/>
      <c r="E2261" s="107"/>
      <c r="F2261" s="92"/>
      <c r="G2261" s="92"/>
      <c r="H2261" s="95"/>
      <c r="I2261" s="107"/>
    </row>
    <row r="2262" spans="1:9" x14ac:dyDescent="0.2">
      <c r="A2262" s="107"/>
      <c r="B2262" s="107"/>
      <c r="C2262" s="107"/>
      <c r="D2262" s="107"/>
      <c r="E2262" s="107"/>
      <c r="F2262" s="92"/>
      <c r="G2262" s="92"/>
      <c r="H2262" s="93"/>
      <c r="I2262" s="107"/>
    </row>
    <row r="2263" spans="1:9" x14ac:dyDescent="0.2">
      <c r="A2263" s="107"/>
      <c r="B2263" s="107"/>
      <c r="C2263" s="107"/>
      <c r="D2263" s="107"/>
      <c r="E2263" s="107"/>
      <c r="F2263" s="92"/>
      <c r="G2263" s="92"/>
      <c r="H2263" s="95"/>
      <c r="I2263" s="107"/>
    </row>
    <row r="2264" spans="1:9" x14ac:dyDescent="0.2">
      <c r="A2264" s="107"/>
      <c r="B2264" s="107"/>
      <c r="C2264" s="107"/>
      <c r="D2264" s="107"/>
      <c r="E2264" s="107"/>
      <c r="F2264" s="92"/>
      <c r="G2264" s="92"/>
      <c r="H2264" s="95"/>
      <c r="I2264" s="107"/>
    </row>
    <row r="2265" spans="1:9" x14ac:dyDescent="0.2">
      <c r="A2265" s="107"/>
      <c r="B2265" s="107"/>
      <c r="C2265" s="107"/>
      <c r="D2265" s="107"/>
      <c r="E2265" s="107"/>
      <c r="F2265" s="92"/>
      <c r="G2265" s="92"/>
      <c r="H2265" s="95"/>
      <c r="I2265" s="107"/>
    </row>
    <row r="2266" spans="1:9" x14ac:dyDescent="0.2">
      <c r="A2266" s="107"/>
      <c r="B2266" s="107"/>
      <c r="C2266" s="107"/>
      <c r="D2266" s="107"/>
      <c r="E2266" s="107"/>
      <c r="F2266" s="92"/>
      <c r="G2266" s="92"/>
      <c r="H2266" s="95"/>
      <c r="I2266" s="107"/>
    </row>
    <row r="2267" spans="1:9" x14ac:dyDescent="0.2">
      <c r="A2267" s="107"/>
      <c r="B2267" s="107"/>
      <c r="C2267" s="107"/>
      <c r="D2267" s="107"/>
      <c r="E2267" s="107"/>
      <c r="F2267" s="92"/>
      <c r="G2267" s="92"/>
      <c r="H2267" s="95"/>
      <c r="I2267" s="107"/>
    </row>
    <row r="2268" spans="1:9" x14ac:dyDescent="0.2">
      <c r="A2268" s="107"/>
      <c r="B2268" s="107"/>
      <c r="C2268" s="107"/>
      <c r="D2268" s="107"/>
      <c r="E2268" s="107"/>
      <c r="F2268" s="92"/>
      <c r="G2268" s="92"/>
      <c r="H2268" s="95"/>
      <c r="I2268" s="107"/>
    </row>
    <row r="2269" spans="1:9" x14ac:dyDescent="0.2">
      <c r="A2269" s="107"/>
      <c r="B2269" s="107"/>
      <c r="C2269" s="107"/>
      <c r="D2269" s="107"/>
      <c r="E2269" s="107"/>
      <c r="F2269" s="92"/>
      <c r="G2269" s="92"/>
      <c r="H2269" s="95"/>
      <c r="I2269" s="107"/>
    </row>
    <row r="2270" spans="1:9" x14ac:dyDescent="0.2">
      <c r="A2270" s="107"/>
      <c r="B2270" s="107"/>
      <c r="C2270" s="107"/>
      <c r="D2270" s="107"/>
      <c r="E2270" s="107"/>
      <c r="F2270" s="92"/>
      <c r="G2270" s="92"/>
      <c r="H2270" s="93"/>
      <c r="I2270" s="107"/>
    </row>
    <row r="2271" spans="1:9" x14ac:dyDescent="0.2">
      <c r="A2271" s="107"/>
      <c r="B2271" s="107"/>
      <c r="C2271" s="107"/>
      <c r="D2271" s="107"/>
      <c r="E2271" s="107"/>
      <c r="F2271" s="92"/>
      <c r="G2271" s="92"/>
      <c r="H2271" s="95"/>
      <c r="I2271" s="107"/>
    </row>
    <row r="2272" spans="1:9" x14ac:dyDescent="0.2">
      <c r="A2272" s="107"/>
      <c r="B2272" s="107"/>
      <c r="C2272" s="107"/>
      <c r="D2272" s="107"/>
      <c r="E2272" s="107"/>
      <c r="F2272" s="92"/>
      <c r="G2272" s="92"/>
      <c r="H2272" s="95"/>
      <c r="I2272" s="107"/>
    </row>
    <row r="2273" spans="1:9" x14ac:dyDescent="0.2">
      <c r="A2273" s="107"/>
      <c r="B2273" s="107"/>
      <c r="C2273" s="107"/>
      <c r="D2273" s="107"/>
      <c r="E2273" s="107"/>
      <c r="F2273" s="92"/>
      <c r="G2273" s="92"/>
      <c r="H2273" s="95"/>
      <c r="I2273" s="107"/>
    </row>
    <row r="2274" spans="1:9" x14ac:dyDescent="0.2">
      <c r="A2274" s="107"/>
      <c r="B2274" s="107"/>
      <c r="C2274" s="107"/>
      <c r="D2274" s="107"/>
      <c r="E2274" s="107"/>
      <c r="F2274" s="92"/>
      <c r="G2274" s="92"/>
      <c r="H2274" s="95"/>
      <c r="I2274" s="107"/>
    </row>
    <row r="2275" spans="1:9" x14ac:dyDescent="0.2">
      <c r="A2275" s="107"/>
      <c r="B2275" s="107"/>
      <c r="C2275" s="107"/>
      <c r="D2275" s="107"/>
      <c r="E2275" s="107"/>
      <c r="F2275" s="92"/>
      <c r="G2275" s="92"/>
      <c r="H2275" s="95"/>
      <c r="I2275" s="107"/>
    </row>
    <row r="2276" spans="1:9" x14ac:dyDescent="0.2">
      <c r="A2276" s="107"/>
      <c r="B2276" s="107"/>
      <c r="C2276" s="107"/>
      <c r="D2276" s="107"/>
      <c r="E2276" s="107"/>
      <c r="F2276" s="92"/>
      <c r="G2276" s="92"/>
      <c r="H2276" s="95"/>
      <c r="I2276" s="107"/>
    </row>
    <row r="2277" spans="1:9" x14ac:dyDescent="0.2">
      <c r="A2277" s="107"/>
      <c r="B2277" s="107"/>
      <c r="C2277" s="107"/>
      <c r="D2277" s="107"/>
      <c r="E2277" s="107"/>
      <c r="F2277" s="92"/>
      <c r="G2277" s="92"/>
      <c r="H2277" s="95"/>
      <c r="I2277" s="107"/>
    </row>
    <row r="2278" spans="1:9" x14ac:dyDescent="0.2">
      <c r="A2278" s="107"/>
      <c r="B2278" s="107"/>
      <c r="C2278" s="107"/>
      <c r="D2278" s="107"/>
      <c r="E2278" s="107"/>
      <c r="F2278" s="92"/>
      <c r="G2278" s="92"/>
      <c r="H2278" s="95"/>
      <c r="I2278" s="107"/>
    </row>
    <row r="2279" spans="1:9" x14ac:dyDescent="0.2">
      <c r="A2279" s="107"/>
      <c r="B2279" s="131"/>
      <c r="C2279" s="107"/>
      <c r="D2279" s="107"/>
      <c r="E2279" s="107"/>
      <c r="F2279" s="92"/>
      <c r="G2279" s="92"/>
      <c r="H2279" s="95"/>
      <c r="I2279" s="107"/>
    </row>
    <row r="2280" spans="1:9" x14ac:dyDescent="0.2">
      <c r="A2280" s="107"/>
      <c r="B2280" s="107"/>
      <c r="C2280" s="107"/>
      <c r="D2280" s="107"/>
      <c r="E2280" s="107"/>
      <c r="F2280" s="92"/>
      <c r="G2280" s="92"/>
      <c r="H2280" s="95"/>
      <c r="I2280" s="107"/>
    </row>
    <row r="2281" spans="1:9" x14ac:dyDescent="0.2">
      <c r="A2281" s="107"/>
      <c r="B2281" s="107"/>
      <c r="C2281" s="107"/>
      <c r="D2281" s="107"/>
      <c r="E2281" s="107"/>
      <c r="F2281" s="92"/>
      <c r="G2281" s="92"/>
      <c r="H2281" s="95"/>
      <c r="I2281" s="107"/>
    </row>
    <row r="2282" spans="1:9" x14ac:dyDescent="0.2">
      <c r="A2282" s="107"/>
      <c r="B2282" s="107"/>
      <c r="C2282" s="107"/>
      <c r="D2282" s="107"/>
      <c r="E2282" s="107"/>
      <c r="F2282" s="92"/>
      <c r="G2282" s="92"/>
      <c r="H2282" s="95"/>
      <c r="I2282" s="107"/>
    </row>
    <row r="2283" spans="1:9" x14ac:dyDescent="0.2">
      <c r="A2283" s="107"/>
      <c r="B2283" s="107"/>
      <c r="C2283" s="107"/>
      <c r="D2283" s="107"/>
      <c r="E2283" s="107"/>
      <c r="F2283" s="92"/>
      <c r="G2283" s="92"/>
      <c r="H2283" s="95"/>
      <c r="I2283" s="107"/>
    </row>
    <row r="2284" spans="1:9" x14ac:dyDescent="0.2">
      <c r="A2284" s="107"/>
      <c r="B2284" s="107"/>
      <c r="C2284" s="107"/>
      <c r="D2284" s="107"/>
      <c r="E2284" s="107"/>
      <c r="F2284" s="92"/>
      <c r="G2284" s="92"/>
      <c r="H2284" s="95"/>
      <c r="I2284" s="107"/>
    </row>
    <row r="2285" spans="1:9" x14ac:dyDescent="0.2">
      <c r="A2285" s="107"/>
      <c r="B2285" s="107"/>
      <c r="C2285" s="107"/>
      <c r="D2285" s="107"/>
      <c r="E2285" s="107"/>
      <c r="F2285" s="92"/>
      <c r="G2285" s="92"/>
      <c r="H2285" s="95"/>
      <c r="I2285" s="107"/>
    </row>
    <row r="2286" spans="1:9" x14ac:dyDescent="0.2">
      <c r="A2286" s="107"/>
      <c r="B2286" s="107"/>
      <c r="C2286" s="107"/>
      <c r="D2286" s="107"/>
      <c r="E2286" s="107"/>
      <c r="F2286" s="92"/>
      <c r="G2286" s="92"/>
      <c r="H2286" s="95"/>
      <c r="I2286" s="107"/>
    </row>
    <row r="2287" spans="1:9" x14ac:dyDescent="0.2">
      <c r="A2287" s="107"/>
      <c r="B2287" s="107"/>
      <c r="C2287" s="107"/>
      <c r="D2287" s="107"/>
      <c r="E2287" s="107"/>
      <c r="F2287" s="92"/>
      <c r="G2287" s="92"/>
      <c r="H2287" s="95"/>
      <c r="I2287" s="107"/>
    </row>
    <row r="2288" spans="1:9" x14ac:dyDescent="0.2">
      <c r="A2288" s="107"/>
      <c r="B2288" s="107"/>
      <c r="C2288" s="107"/>
      <c r="D2288" s="107"/>
      <c r="E2288" s="107"/>
      <c r="F2288" s="92"/>
      <c r="G2288" s="92"/>
      <c r="H2288" s="95"/>
      <c r="I2288" s="107"/>
    </row>
    <row r="2289" spans="1:85" x14ac:dyDescent="0.2">
      <c r="A2289" s="107"/>
      <c r="B2289" s="107"/>
      <c r="C2289" s="107"/>
      <c r="D2289" s="107"/>
      <c r="E2289" s="107"/>
      <c r="F2289" s="92"/>
      <c r="G2289" s="92"/>
      <c r="H2289" s="95"/>
      <c r="I2289" s="107"/>
    </row>
    <row r="2290" spans="1:85" x14ac:dyDescent="0.2">
      <c r="A2290" s="107"/>
      <c r="B2290" s="107"/>
      <c r="C2290" s="107"/>
      <c r="D2290" s="107"/>
      <c r="E2290" s="107"/>
      <c r="F2290" s="92"/>
      <c r="G2290" s="92"/>
      <c r="H2290" s="95"/>
      <c r="I2290" s="107"/>
    </row>
    <row r="2291" spans="1:85" x14ac:dyDescent="0.2">
      <c r="A2291" s="107"/>
      <c r="B2291" s="107"/>
      <c r="C2291" s="107"/>
      <c r="D2291" s="107"/>
      <c r="E2291" s="107"/>
      <c r="F2291" s="92"/>
      <c r="G2291" s="92"/>
      <c r="H2291" s="95"/>
      <c r="I2291" s="107"/>
    </row>
    <row r="2292" spans="1:85" x14ac:dyDescent="0.2">
      <c r="A2292" s="107"/>
      <c r="B2292" s="107"/>
      <c r="C2292" s="107"/>
      <c r="D2292" s="107"/>
      <c r="E2292" s="107"/>
      <c r="F2292" s="92"/>
      <c r="G2292" s="92"/>
      <c r="H2292" s="95"/>
      <c r="I2292" s="107"/>
    </row>
    <row r="2293" spans="1:85" x14ac:dyDescent="0.2">
      <c r="A2293" s="107"/>
      <c r="B2293" s="107"/>
      <c r="C2293" s="107"/>
      <c r="D2293" s="107"/>
      <c r="E2293" s="107"/>
      <c r="F2293" s="94"/>
      <c r="G2293" s="94"/>
      <c r="H2293" s="95"/>
      <c r="I2293" s="107"/>
    </row>
    <row r="2294" spans="1:85" x14ac:dyDescent="0.2">
      <c r="A2294" s="107"/>
      <c r="B2294" s="107"/>
      <c r="C2294" s="107"/>
      <c r="D2294" s="107"/>
      <c r="E2294" s="107"/>
      <c r="F2294" s="92"/>
      <c r="G2294" s="92"/>
      <c r="H2294" s="95"/>
      <c r="I2294" s="107"/>
    </row>
    <row r="2295" spans="1:85" x14ac:dyDescent="0.2">
      <c r="A2295" s="107"/>
      <c r="B2295" s="107"/>
      <c r="C2295" s="107"/>
      <c r="D2295" s="107"/>
      <c r="E2295" s="107"/>
      <c r="F2295" s="92"/>
      <c r="G2295" s="92"/>
      <c r="H2295" s="95"/>
      <c r="I2295" s="107"/>
    </row>
    <row r="2296" spans="1:85" x14ac:dyDescent="0.2">
      <c r="A2296" s="107"/>
      <c r="B2296" s="107"/>
      <c r="C2296" s="107"/>
      <c r="D2296" s="107"/>
      <c r="E2296" s="107"/>
      <c r="F2296" s="92"/>
      <c r="G2296" s="92"/>
      <c r="H2296" s="95"/>
      <c r="I2296" s="107"/>
    </row>
    <row r="2297" spans="1:85" x14ac:dyDescent="0.2">
      <c r="A2297" s="107"/>
      <c r="B2297" s="107"/>
      <c r="C2297" s="107"/>
      <c r="D2297" s="107"/>
      <c r="E2297" s="107"/>
      <c r="F2297" s="92"/>
      <c r="G2297" s="92"/>
      <c r="H2297" s="95"/>
      <c r="I2297" s="107"/>
    </row>
    <row r="2298" spans="1:85" x14ac:dyDescent="0.2">
      <c r="A2298" s="107"/>
      <c r="B2298" s="107"/>
      <c r="C2298" s="107"/>
      <c r="D2298" s="107"/>
      <c r="E2298" s="107"/>
      <c r="F2298" s="92"/>
      <c r="G2298" s="92"/>
      <c r="H2298" s="95"/>
      <c r="I2298" s="107"/>
    </row>
    <row r="2299" spans="1:85" x14ac:dyDescent="0.2">
      <c r="A2299" s="107"/>
      <c r="B2299" s="107"/>
      <c r="C2299" s="107"/>
      <c r="D2299" s="107"/>
      <c r="E2299" s="107"/>
      <c r="F2299" s="92"/>
      <c r="G2299" s="92"/>
      <c r="H2299" s="95"/>
      <c r="I2299" s="107"/>
    </row>
    <row r="2300" spans="1:85" x14ac:dyDescent="0.2">
      <c r="A2300" s="107"/>
      <c r="B2300" s="107"/>
      <c r="C2300" s="107"/>
      <c r="D2300" s="107"/>
      <c r="E2300" s="107"/>
      <c r="F2300" s="92"/>
      <c r="G2300" s="92"/>
      <c r="H2300" s="95"/>
      <c r="I2300" s="107"/>
    </row>
    <row r="2301" spans="1:85" x14ac:dyDescent="0.2">
      <c r="A2301" s="107"/>
      <c r="B2301" s="107"/>
      <c r="C2301" s="107"/>
      <c r="D2301" s="107"/>
      <c r="E2301" s="107"/>
      <c r="F2301" s="92"/>
      <c r="G2301" s="92"/>
      <c r="H2301" s="95"/>
      <c r="I2301" s="107"/>
    </row>
    <row r="2302" spans="1:85" x14ac:dyDescent="0.2">
      <c r="A2302" s="107"/>
      <c r="B2302" s="107"/>
      <c r="C2302" s="107"/>
      <c r="D2302" s="107"/>
      <c r="E2302" s="107"/>
      <c r="F2302" s="92"/>
      <c r="G2302" s="92"/>
      <c r="H2302" s="95"/>
      <c r="I2302" s="107"/>
      <c r="N2302" s="100"/>
      <c r="O2302" s="100"/>
      <c r="P2302" s="100"/>
      <c r="Q2302" s="100"/>
      <c r="R2302" s="100"/>
      <c r="S2302" s="100"/>
      <c r="T2302" s="100"/>
      <c r="U2302" s="100"/>
      <c r="V2302" s="100"/>
      <c r="W2302" s="100"/>
      <c r="X2302" s="100"/>
      <c r="Y2302" s="100"/>
      <c r="Z2302" s="100"/>
      <c r="AA2302" s="100"/>
      <c r="AB2302" s="100"/>
      <c r="AC2302" s="100"/>
      <c r="AD2302" s="100"/>
      <c r="AE2302" s="100"/>
      <c r="AF2302" s="100"/>
      <c r="AG2302" s="100"/>
      <c r="AH2302" s="100"/>
      <c r="AI2302" s="100"/>
      <c r="AJ2302" s="100"/>
      <c r="AK2302" s="100"/>
      <c r="AL2302" s="100"/>
      <c r="AM2302" s="100"/>
      <c r="AN2302" s="100"/>
      <c r="AO2302" s="100"/>
      <c r="AP2302" s="100"/>
      <c r="AQ2302" s="100"/>
      <c r="AR2302" s="100"/>
      <c r="AS2302" s="100"/>
      <c r="AT2302" s="100"/>
      <c r="AU2302" s="100"/>
      <c r="AV2302" s="100"/>
      <c r="AW2302" s="100"/>
      <c r="AX2302" s="100"/>
      <c r="AY2302" s="100"/>
      <c r="AZ2302" s="100"/>
      <c r="BA2302" s="100"/>
      <c r="BB2302" s="100"/>
      <c r="BC2302" s="100"/>
      <c r="BD2302" s="100"/>
      <c r="BE2302" s="100"/>
      <c r="BF2302" s="100"/>
      <c r="BG2302" s="100"/>
      <c r="BH2302" s="100"/>
      <c r="BI2302" s="100"/>
      <c r="BJ2302" s="100"/>
      <c r="BK2302" s="100"/>
      <c r="BL2302" s="100"/>
      <c r="BM2302" s="100"/>
      <c r="BN2302" s="100"/>
      <c r="BO2302" s="100"/>
      <c r="BP2302" s="100"/>
      <c r="BQ2302" s="100"/>
      <c r="BR2302" s="100"/>
      <c r="BS2302" s="100"/>
      <c r="BT2302" s="100"/>
      <c r="BU2302" s="100"/>
      <c r="BV2302" s="100"/>
      <c r="BW2302" s="100"/>
      <c r="BX2302" s="100"/>
      <c r="BY2302" s="100"/>
      <c r="BZ2302" s="100"/>
      <c r="CA2302" s="100"/>
      <c r="CB2302" s="100"/>
      <c r="CC2302" s="100"/>
      <c r="CD2302" s="100"/>
      <c r="CE2302" s="100"/>
      <c r="CF2302" s="100"/>
      <c r="CG2302" s="100"/>
    </row>
    <row r="2303" spans="1:85" x14ac:dyDescent="0.2">
      <c r="A2303" s="107"/>
      <c r="B2303" s="107"/>
      <c r="C2303" s="107"/>
      <c r="D2303" s="107"/>
      <c r="E2303" s="107"/>
      <c r="F2303" s="92"/>
      <c r="G2303" s="92"/>
      <c r="H2303" s="95"/>
      <c r="I2303" s="107"/>
      <c r="L2303" s="100"/>
      <c r="M2303" s="100"/>
    </row>
    <row r="2304" spans="1:85" x14ac:dyDescent="0.2">
      <c r="A2304" s="107"/>
      <c r="B2304" s="107"/>
      <c r="C2304" s="107"/>
      <c r="D2304" s="107"/>
      <c r="E2304" s="107"/>
      <c r="F2304" s="92"/>
      <c r="G2304" s="92"/>
      <c r="H2304" s="95"/>
      <c r="I2304" s="107"/>
    </row>
    <row r="2305" spans="1:9" x14ac:dyDescent="0.2">
      <c r="A2305" s="107"/>
      <c r="B2305" s="107"/>
      <c r="C2305" s="107"/>
      <c r="D2305" s="107"/>
      <c r="E2305" s="107"/>
      <c r="F2305" s="92"/>
      <c r="G2305" s="92"/>
      <c r="H2305" s="95"/>
      <c r="I2305" s="107"/>
    </row>
    <row r="2306" spans="1:9" x14ac:dyDescent="0.2">
      <c r="A2306" s="107"/>
      <c r="B2306" s="107"/>
      <c r="C2306" s="107"/>
      <c r="D2306" s="107"/>
      <c r="E2306" s="107"/>
      <c r="F2306" s="92"/>
      <c r="G2306" s="92"/>
      <c r="H2306" s="95"/>
      <c r="I2306" s="107"/>
    </row>
    <row r="2307" spans="1:9" x14ac:dyDescent="0.2">
      <c r="A2307" s="107"/>
      <c r="B2307" s="107"/>
      <c r="C2307" s="107"/>
      <c r="D2307" s="107"/>
      <c r="E2307" s="107"/>
      <c r="F2307" s="92"/>
      <c r="G2307" s="92"/>
      <c r="H2307" s="95"/>
      <c r="I2307" s="107"/>
    </row>
    <row r="2308" spans="1:9" x14ac:dyDescent="0.2">
      <c r="A2308" s="107"/>
      <c r="B2308" s="107"/>
      <c r="C2308" s="107"/>
      <c r="D2308" s="107"/>
      <c r="E2308" s="107"/>
      <c r="F2308" s="92"/>
      <c r="G2308" s="92"/>
      <c r="H2308" s="95"/>
      <c r="I2308" s="107"/>
    </row>
    <row r="2309" spans="1:9" x14ac:dyDescent="0.2">
      <c r="A2309" s="107"/>
      <c r="B2309" s="107"/>
      <c r="C2309" s="107"/>
      <c r="D2309" s="107"/>
      <c r="E2309" s="107"/>
      <c r="F2309" s="92"/>
      <c r="G2309" s="92"/>
      <c r="H2309" s="95"/>
      <c r="I2309" s="107"/>
    </row>
    <row r="2310" spans="1:9" x14ac:dyDescent="0.2">
      <c r="A2310" s="107"/>
      <c r="B2310" s="107"/>
      <c r="C2310" s="107"/>
      <c r="D2310" s="107"/>
      <c r="E2310" s="107"/>
      <c r="F2310" s="92"/>
      <c r="G2310" s="92"/>
      <c r="H2310" s="95"/>
      <c r="I2310" s="107"/>
    </row>
    <row r="2311" spans="1:9" x14ac:dyDescent="0.2">
      <c r="A2311" s="107"/>
      <c r="B2311" s="107"/>
      <c r="C2311" s="107"/>
      <c r="D2311" s="107"/>
      <c r="E2311" s="107"/>
      <c r="F2311" s="92"/>
      <c r="G2311" s="92"/>
      <c r="H2311" s="95"/>
      <c r="I2311" s="107"/>
    </row>
    <row r="2312" spans="1:9" x14ac:dyDescent="0.2">
      <c r="A2312" s="107"/>
      <c r="B2312" s="107"/>
      <c r="C2312" s="107"/>
      <c r="D2312" s="107"/>
      <c r="E2312" s="107"/>
      <c r="F2312" s="92"/>
      <c r="G2312" s="92"/>
      <c r="H2312" s="95"/>
      <c r="I2312" s="107"/>
    </row>
    <row r="2313" spans="1:9" x14ac:dyDescent="0.2">
      <c r="A2313" s="107"/>
      <c r="B2313" s="107"/>
      <c r="C2313" s="107"/>
      <c r="D2313" s="107"/>
      <c r="E2313" s="107"/>
      <c r="F2313" s="92"/>
      <c r="G2313" s="92"/>
      <c r="H2313" s="95"/>
      <c r="I2313" s="107"/>
    </row>
    <row r="2314" spans="1:9" x14ac:dyDescent="0.2">
      <c r="A2314" s="107"/>
      <c r="B2314" s="107"/>
      <c r="C2314" s="107"/>
      <c r="D2314" s="107"/>
      <c r="E2314" s="107"/>
      <c r="F2314" s="94"/>
      <c r="G2314" s="94"/>
      <c r="H2314" s="95"/>
      <c r="I2314" s="107"/>
    </row>
    <row r="2315" spans="1:9" x14ac:dyDescent="0.2">
      <c r="A2315" s="107"/>
      <c r="B2315" s="107"/>
      <c r="C2315" s="107"/>
      <c r="D2315" s="107"/>
      <c r="E2315" s="107"/>
      <c r="F2315" s="92"/>
      <c r="G2315" s="92"/>
      <c r="H2315" s="95"/>
      <c r="I2315" s="107"/>
    </row>
    <row r="2316" spans="1:9" x14ac:dyDescent="0.2">
      <c r="A2316" s="107"/>
      <c r="B2316" s="107"/>
      <c r="C2316" s="107"/>
      <c r="D2316" s="107"/>
      <c r="E2316" s="107"/>
      <c r="F2316" s="94"/>
      <c r="G2316" s="94"/>
      <c r="H2316" s="95"/>
      <c r="I2316" s="107"/>
    </row>
    <row r="2317" spans="1:9" x14ac:dyDescent="0.2">
      <c r="A2317" s="107"/>
      <c r="B2317" s="107"/>
      <c r="C2317" s="107"/>
      <c r="D2317" s="107"/>
      <c r="E2317" s="107"/>
      <c r="F2317" s="92"/>
      <c r="G2317" s="92"/>
      <c r="H2317" s="95"/>
      <c r="I2317" s="107"/>
    </row>
    <row r="2318" spans="1:9" x14ac:dyDescent="0.2">
      <c r="A2318" s="107"/>
      <c r="B2318" s="107"/>
      <c r="C2318" s="107"/>
      <c r="D2318" s="107"/>
      <c r="E2318" s="107"/>
      <c r="F2318" s="92"/>
      <c r="G2318" s="92"/>
      <c r="H2318" s="95"/>
      <c r="I2318" s="107"/>
    </row>
    <row r="2319" spans="1:9" x14ac:dyDescent="0.2">
      <c r="B2319"/>
      <c r="C2319"/>
      <c r="D2319"/>
      <c r="E2319"/>
      <c r="F2319" s="92"/>
      <c r="G2319" s="92"/>
      <c r="H2319" s="95"/>
    </row>
    <row r="2320" spans="1:9" x14ac:dyDescent="0.2">
      <c r="A2320" s="107"/>
      <c r="B2320" s="107"/>
      <c r="C2320" s="107"/>
      <c r="D2320" s="107"/>
      <c r="E2320" s="107"/>
      <c r="F2320" s="92"/>
      <c r="G2320" s="92"/>
      <c r="H2320" s="95"/>
      <c r="I2320" s="107"/>
    </row>
    <row r="2321" spans="1:9" x14ac:dyDescent="0.2">
      <c r="A2321" s="107"/>
      <c r="B2321" s="107"/>
      <c r="C2321" s="107"/>
      <c r="D2321" s="107"/>
      <c r="E2321" s="107"/>
      <c r="F2321" s="92"/>
      <c r="G2321" s="92"/>
      <c r="H2321" s="95"/>
      <c r="I2321" s="107"/>
    </row>
    <row r="2322" spans="1:9" x14ac:dyDescent="0.2">
      <c r="A2322" s="107"/>
      <c r="B2322" s="107"/>
      <c r="C2322" s="107"/>
      <c r="D2322" s="107"/>
      <c r="E2322" s="107"/>
      <c r="F2322" s="92"/>
      <c r="G2322" s="92"/>
      <c r="H2322" s="95"/>
      <c r="I2322" s="107"/>
    </row>
    <row r="2323" spans="1:9" x14ac:dyDescent="0.2">
      <c r="A2323" s="107"/>
      <c r="B2323" s="107"/>
      <c r="C2323" s="107"/>
      <c r="D2323" s="107"/>
      <c r="E2323" s="107"/>
      <c r="F2323" s="92"/>
      <c r="G2323" s="92"/>
      <c r="H2323" s="95"/>
      <c r="I2323" s="107"/>
    </row>
    <row r="2324" spans="1:9" x14ac:dyDescent="0.2">
      <c r="A2324" s="107"/>
      <c r="B2324" s="107"/>
      <c r="C2324" s="107"/>
      <c r="D2324" s="107"/>
      <c r="E2324" s="107"/>
      <c r="F2324" s="92"/>
      <c r="G2324" s="92"/>
      <c r="H2324" s="95"/>
      <c r="I2324" s="107"/>
    </row>
    <row r="2325" spans="1:9" x14ac:dyDescent="0.2">
      <c r="A2325" s="107"/>
      <c r="B2325" s="107"/>
      <c r="C2325" s="107"/>
      <c r="D2325" s="107"/>
      <c r="E2325" s="107"/>
      <c r="F2325" s="92"/>
      <c r="G2325" s="92"/>
      <c r="H2325" s="95"/>
      <c r="I2325" s="107"/>
    </row>
    <row r="2326" spans="1:9" x14ac:dyDescent="0.2">
      <c r="A2326" s="107"/>
      <c r="B2326" s="107"/>
      <c r="C2326" s="107"/>
      <c r="D2326" s="107"/>
      <c r="E2326" s="107"/>
      <c r="F2326" s="92"/>
      <c r="G2326" s="92"/>
      <c r="H2326" s="95"/>
      <c r="I2326" s="107"/>
    </row>
    <row r="2327" spans="1:9" x14ac:dyDescent="0.2">
      <c r="A2327" s="107"/>
      <c r="B2327" s="107"/>
      <c r="C2327" s="107"/>
      <c r="D2327" s="107"/>
      <c r="E2327" s="107"/>
      <c r="F2327" s="94"/>
      <c r="G2327" s="94"/>
      <c r="H2327" s="95"/>
      <c r="I2327" s="107"/>
    </row>
    <row r="2328" spans="1:9" x14ac:dyDescent="0.2">
      <c r="A2328" s="107"/>
      <c r="B2328" s="107"/>
      <c r="C2328" s="107"/>
      <c r="D2328" s="107"/>
      <c r="E2328" s="107"/>
      <c r="F2328" s="92"/>
      <c r="G2328" s="92"/>
      <c r="H2328" s="95"/>
      <c r="I2328" s="107"/>
    </row>
    <row r="2329" spans="1:9" x14ac:dyDescent="0.2">
      <c r="A2329" s="107"/>
      <c r="B2329" s="107"/>
      <c r="C2329" s="107"/>
      <c r="D2329" s="107"/>
      <c r="E2329" s="107"/>
      <c r="F2329" s="92"/>
      <c r="G2329" s="92"/>
      <c r="H2329" s="95"/>
      <c r="I2329" s="107"/>
    </row>
    <row r="2330" spans="1:9" x14ac:dyDescent="0.2">
      <c r="A2330" s="107"/>
      <c r="B2330" s="107"/>
      <c r="C2330" s="107"/>
      <c r="D2330" s="107"/>
      <c r="E2330" s="107"/>
      <c r="F2330" s="92"/>
      <c r="G2330" s="92"/>
      <c r="H2330" s="95"/>
      <c r="I2330" s="107"/>
    </row>
    <row r="2331" spans="1:9" x14ac:dyDescent="0.2">
      <c r="A2331" s="107"/>
      <c r="B2331" s="107"/>
      <c r="C2331" s="107"/>
      <c r="D2331" s="107"/>
      <c r="E2331" s="107"/>
      <c r="F2331" s="92"/>
      <c r="G2331" s="92"/>
      <c r="H2331" s="95"/>
      <c r="I2331" s="107"/>
    </row>
    <row r="2332" spans="1:9" x14ac:dyDescent="0.2">
      <c r="A2332" s="107"/>
      <c r="B2332" s="107"/>
      <c r="C2332" s="107"/>
      <c r="D2332" s="107"/>
      <c r="E2332" s="107"/>
      <c r="F2332" s="92"/>
      <c r="G2332" s="92"/>
      <c r="H2332" s="95"/>
      <c r="I2332" s="107"/>
    </row>
    <row r="2333" spans="1:9" x14ac:dyDescent="0.2">
      <c r="A2333" s="107"/>
      <c r="B2333" s="107"/>
      <c r="C2333" s="107"/>
      <c r="D2333" s="107"/>
      <c r="E2333" s="107"/>
      <c r="F2333" s="92"/>
      <c r="G2333" s="92"/>
      <c r="H2333" s="95"/>
      <c r="I2333" s="107"/>
    </row>
    <row r="2334" spans="1:9" x14ac:dyDescent="0.2">
      <c r="A2334" s="107"/>
      <c r="B2334" s="107"/>
      <c r="C2334" s="107"/>
      <c r="D2334" s="107"/>
      <c r="E2334" s="107"/>
      <c r="F2334" s="92"/>
      <c r="G2334" s="92"/>
      <c r="H2334" s="95"/>
      <c r="I2334" s="107"/>
    </row>
    <row r="2335" spans="1:9" x14ac:dyDescent="0.2">
      <c r="A2335" s="107"/>
      <c r="B2335" s="107"/>
      <c r="C2335" s="107"/>
      <c r="D2335" s="107"/>
      <c r="E2335" s="107"/>
      <c r="F2335" s="92"/>
      <c r="G2335" s="92"/>
      <c r="H2335" s="95"/>
      <c r="I2335" s="107"/>
    </row>
    <row r="2336" spans="1:9" x14ac:dyDescent="0.2">
      <c r="A2336" s="107"/>
      <c r="B2336" s="107"/>
      <c r="C2336" s="107"/>
      <c r="D2336" s="107"/>
      <c r="E2336" s="107"/>
      <c r="F2336" s="92"/>
      <c r="G2336" s="92"/>
      <c r="H2336" s="95"/>
      <c r="I2336" s="107"/>
    </row>
    <row r="2337" spans="1:9" x14ac:dyDescent="0.2">
      <c r="B2337"/>
      <c r="C2337"/>
      <c r="D2337"/>
      <c r="E2337"/>
      <c r="F2337" s="92"/>
      <c r="G2337" s="92"/>
      <c r="H2337" s="95"/>
    </row>
    <row r="2338" spans="1:9" x14ac:dyDescent="0.2">
      <c r="A2338" s="107"/>
      <c r="B2338" s="107"/>
      <c r="C2338" s="107"/>
      <c r="D2338" s="107"/>
      <c r="E2338" s="107"/>
      <c r="F2338" s="92"/>
      <c r="G2338" s="92"/>
      <c r="H2338" s="95"/>
      <c r="I2338" s="107"/>
    </row>
    <row r="2339" spans="1:9" x14ac:dyDescent="0.2">
      <c r="A2339" s="107"/>
      <c r="B2339" s="107"/>
      <c r="C2339" s="107"/>
      <c r="D2339" s="107"/>
      <c r="E2339" s="107"/>
      <c r="F2339" s="92"/>
      <c r="G2339" s="92"/>
      <c r="H2339" s="95"/>
      <c r="I2339" s="107"/>
    </row>
    <row r="2340" spans="1:9" x14ac:dyDescent="0.2">
      <c r="A2340" s="131"/>
      <c r="B2340" s="107"/>
      <c r="C2340" s="107"/>
      <c r="D2340" s="107"/>
      <c r="E2340" s="107"/>
      <c r="F2340" s="92"/>
      <c r="G2340" s="92"/>
      <c r="H2340" s="95"/>
      <c r="I2340" s="107"/>
    </row>
    <row r="2341" spans="1:9" x14ac:dyDescent="0.2">
      <c r="A2341" s="107"/>
      <c r="B2341" s="107"/>
      <c r="C2341" s="107"/>
      <c r="D2341" s="107"/>
      <c r="E2341" s="107"/>
      <c r="F2341" s="92"/>
      <c r="G2341" s="92"/>
      <c r="H2341" s="95"/>
      <c r="I2341" s="107"/>
    </row>
    <row r="2342" spans="1:9" x14ac:dyDescent="0.2">
      <c r="A2342" s="107"/>
      <c r="B2342" s="107"/>
      <c r="C2342" s="107"/>
      <c r="D2342" s="107"/>
      <c r="E2342" s="107"/>
      <c r="F2342" s="92"/>
      <c r="G2342" s="92"/>
      <c r="H2342" s="95"/>
      <c r="I2342" s="107"/>
    </row>
    <row r="2343" spans="1:9" x14ac:dyDescent="0.2">
      <c r="A2343" s="107"/>
      <c r="B2343" s="107"/>
      <c r="C2343" s="107"/>
      <c r="D2343" s="107"/>
      <c r="E2343" s="107"/>
      <c r="F2343" s="92"/>
      <c r="G2343" s="92"/>
      <c r="H2343" s="95"/>
      <c r="I2343" s="107"/>
    </row>
    <row r="2344" spans="1:9" x14ac:dyDescent="0.2">
      <c r="A2344" s="107"/>
      <c r="B2344" s="107"/>
      <c r="C2344" s="107"/>
      <c r="D2344" s="107"/>
      <c r="E2344" s="107"/>
      <c r="F2344" s="92"/>
      <c r="G2344" s="92"/>
      <c r="H2344" s="95"/>
      <c r="I2344" s="107"/>
    </row>
    <row r="2345" spans="1:9" x14ac:dyDescent="0.2">
      <c r="A2345" s="107"/>
      <c r="B2345" s="107"/>
      <c r="C2345" s="107"/>
      <c r="D2345" s="107"/>
      <c r="E2345" s="107"/>
      <c r="F2345" s="92"/>
      <c r="G2345" s="92"/>
      <c r="H2345" s="93"/>
      <c r="I2345" s="107"/>
    </row>
    <row r="2346" spans="1:9" x14ac:dyDescent="0.2">
      <c r="A2346" s="107"/>
      <c r="B2346" s="107"/>
      <c r="C2346" s="107"/>
      <c r="D2346" s="107"/>
      <c r="E2346" s="107"/>
      <c r="F2346" s="92"/>
      <c r="G2346" s="92"/>
      <c r="H2346" s="95"/>
      <c r="I2346" s="107"/>
    </row>
    <row r="2347" spans="1:9" x14ac:dyDescent="0.2">
      <c r="A2347" s="107"/>
      <c r="B2347" s="107"/>
      <c r="C2347" s="107"/>
      <c r="D2347" s="107"/>
      <c r="E2347" s="107"/>
      <c r="F2347" s="92"/>
      <c r="G2347" s="92"/>
      <c r="H2347" s="95"/>
      <c r="I2347" s="107"/>
    </row>
    <row r="2348" spans="1:9" x14ac:dyDescent="0.2">
      <c r="A2348" s="131"/>
      <c r="B2348" s="107"/>
      <c r="C2348" s="107"/>
      <c r="D2348" s="107"/>
      <c r="E2348" s="107"/>
      <c r="F2348" s="92"/>
      <c r="G2348" s="92"/>
      <c r="H2348" s="95"/>
      <c r="I2348" s="107"/>
    </row>
    <row r="2349" spans="1:9" x14ac:dyDescent="0.2">
      <c r="A2349" s="107"/>
      <c r="B2349" s="107"/>
      <c r="C2349" s="107"/>
      <c r="D2349" s="107"/>
      <c r="E2349" s="107"/>
      <c r="F2349" s="92"/>
      <c r="G2349" s="92"/>
      <c r="H2349" s="95"/>
      <c r="I2349" s="107"/>
    </row>
    <row r="2350" spans="1:9" x14ac:dyDescent="0.2">
      <c r="A2350" s="107"/>
      <c r="B2350" s="107"/>
      <c r="C2350" s="107"/>
      <c r="D2350" s="107"/>
      <c r="E2350" s="107"/>
      <c r="F2350" s="92"/>
      <c r="G2350" s="92"/>
      <c r="H2350" s="95"/>
      <c r="I2350" s="107"/>
    </row>
    <row r="2351" spans="1:9" x14ac:dyDescent="0.2">
      <c r="A2351" s="107"/>
      <c r="B2351" s="107"/>
      <c r="C2351" s="107"/>
      <c r="D2351" s="107"/>
      <c r="E2351" s="107"/>
      <c r="F2351" s="92"/>
      <c r="G2351" s="92"/>
      <c r="H2351" s="95"/>
      <c r="I2351" s="107"/>
    </row>
    <row r="2352" spans="1:9" x14ac:dyDescent="0.2">
      <c r="A2352" s="107"/>
      <c r="B2352" s="107"/>
      <c r="C2352" s="107"/>
      <c r="D2352" s="107"/>
      <c r="E2352" s="107"/>
      <c r="F2352" s="92"/>
      <c r="G2352" s="92"/>
      <c r="H2352" s="95"/>
      <c r="I2352" s="107"/>
    </row>
    <row r="2353" spans="1:9" x14ac:dyDescent="0.2">
      <c r="A2353" s="107"/>
      <c r="B2353" s="107"/>
      <c r="C2353" s="107"/>
      <c r="D2353" s="107"/>
      <c r="E2353" s="107"/>
      <c r="F2353" s="92"/>
      <c r="G2353" s="92"/>
      <c r="H2353" s="95"/>
      <c r="I2353" s="107"/>
    </row>
    <row r="2354" spans="1:9" x14ac:dyDescent="0.2">
      <c r="A2354" s="107"/>
      <c r="B2354" s="107"/>
      <c r="C2354" s="107"/>
      <c r="D2354" s="107"/>
      <c r="E2354" s="107"/>
      <c r="F2354" s="92"/>
      <c r="G2354" s="92"/>
      <c r="H2354" s="95"/>
      <c r="I2354" s="107"/>
    </row>
    <row r="2355" spans="1:9" x14ac:dyDescent="0.2">
      <c r="A2355" s="107"/>
      <c r="B2355" s="107"/>
      <c r="C2355" s="107"/>
      <c r="D2355" s="107"/>
      <c r="E2355" s="107"/>
      <c r="F2355" s="92"/>
      <c r="G2355" s="92"/>
      <c r="H2355" s="95"/>
      <c r="I2355" s="107"/>
    </row>
    <row r="2356" spans="1:9" x14ac:dyDescent="0.2">
      <c r="A2356" s="107"/>
      <c r="B2356" s="107"/>
      <c r="C2356" s="107"/>
      <c r="D2356" s="107"/>
      <c r="E2356" s="107"/>
      <c r="F2356" s="92"/>
      <c r="G2356" s="92"/>
      <c r="H2356" s="95"/>
      <c r="I2356" s="107"/>
    </row>
    <row r="2357" spans="1:9" x14ac:dyDescent="0.2">
      <c r="B2357"/>
      <c r="C2357"/>
      <c r="D2357"/>
      <c r="E2357"/>
      <c r="F2357" s="92"/>
      <c r="G2357" s="92"/>
      <c r="H2357" s="95"/>
    </row>
    <row r="2358" spans="1:9" x14ac:dyDescent="0.2">
      <c r="A2358" s="107"/>
      <c r="B2358" s="107"/>
      <c r="C2358" s="107"/>
      <c r="D2358" s="107"/>
      <c r="E2358" s="107"/>
      <c r="F2358" s="92"/>
      <c r="G2358" s="92"/>
      <c r="H2358" s="95"/>
      <c r="I2358" s="107"/>
    </row>
    <row r="2359" spans="1:9" x14ac:dyDescent="0.2">
      <c r="A2359" s="107"/>
      <c r="B2359" s="107"/>
      <c r="C2359" s="107"/>
      <c r="D2359" s="107"/>
      <c r="E2359" s="107"/>
      <c r="F2359" s="92"/>
      <c r="G2359" s="92"/>
      <c r="H2359" s="95"/>
      <c r="I2359" s="107"/>
    </row>
    <row r="2360" spans="1:9" x14ac:dyDescent="0.2">
      <c r="A2360" s="107"/>
      <c r="B2360" s="107"/>
      <c r="C2360" s="107"/>
      <c r="D2360" s="107"/>
      <c r="E2360" s="107"/>
      <c r="F2360" s="92"/>
      <c r="G2360" s="92"/>
      <c r="H2360" s="95"/>
      <c r="I2360" s="107"/>
    </row>
    <row r="2361" spans="1:9" x14ac:dyDescent="0.2">
      <c r="A2361" s="107"/>
      <c r="B2361" s="107"/>
      <c r="C2361" s="107"/>
      <c r="D2361" s="107"/>
      <c r="E2361" s="107"/>
      <c r="F2361" s="92"/>
      <c r="G2361" s="92"/>
      <c r="H2361" s="95"/>
      <c r="I2361" s="107"/>
    </row>
    <row r="2362" spans="1:9" x14ac:dyDescent="0.2">
      <c r="A2362" s="107"/>
      <c r="B2362" s="107"/>
      <c r="C2362" s="107"/>
      <c r="D2362" s="107"/>
      <c r="E2362" s="107"/>
      <c r="F2362" s="92"/>
      <c r="G2362" s="92"/>
      <c r="H2362" s="95"/>
      <c r="I2362" s="107"/>
    </row>
    <row r="2363" spans="1:9" x14ac:dyDescent="0.2">
      <c r="A2363" s="107"/>
      <c r="B2363" s="107"/>
      <c r="C2363" s="107"/>
      <c r="D2363" s="107"/>
      <c r="E2363" s="107"/>
      <c r="F2363" s="92"/>
      <c r="G2363" s="92"/>
      <c r="H2363" s="95"/>
      <c r="I2363" s="107"/>
    </row>
    <row r="2364" spans="1:9" x14ac:dyDescent="0.2">
      <c r="A2364" s="107"/>
      <c r="B2364" s="107"/>
      <c r="C2364" s="107"/>
      <c r="D2364" s="107"/>
      <c r="E2364" s="107"/>
      <c r="F2364" s="92"/>
      <c r="G2364" s="92"/>
      <c r="H2364" s="95"/>
      <c r="I2364" s="107"/>
    </row>
    <row r="2365" spans="1:9" x14ac:dyDescent="0.2">
      <c r="A2365" s="107"/>
      <c r="B2365" s="107"/>
      <c r="C2365" s="107"/>
      <c r="D2365" s="107"/>
      <c r="E2365" s="107"/>
      <c r="F2365" s="92"/>
      <c r="G2365" s="92"/>
      <c r="H2365" s="95"/>
      <c r="I2365" s="107"/>
    </row>
    <row r="2366" spans="1:9" x14ac:dyDescent="0.2">
      <c r="A2366" s="107"/>
      <c r="B2366" s="107"/>
      <c r="C2366" s="107"/>
      <c r="D2366" s="107"/>
      <c r="E2366" s="107"/>
      <c r="F2366" s="92"/>
      <c r="G2366" s="92"/>
      <c r="H2366" s="95"/>
      <c r="I2366" s="107"/>
    </row>
    <row r="2367" spans="1:9" x14ac:dyDescent="0.2">
      <c r="A2367" s="107"/>
      <c r="B2367" s="107"/>
      <c r="C2367" s="107"/>
      <c r="D2367" s="107"/>
      <c r="E2367" s="107"/>
      <c r="F2367" s="92"/>
      <c r="G2367" s="92"/>
      <c r="H2367" s="95"/>
      <c r="I2367" s="107"/>
    </row>
    <row r="2368" spans="1:9" x14ac:dyDescent="0.2">
      <c r="A2368" s="107"/>
      <c r="B2368" s="107"/>
      <c r="C2368" s="107"/>
      <c r="D2368" s="107"/>
      <c r="E2368" s="107"/>
      <c r="F2368" s="92"/>
      <c r="G2368" s="92"/>
      <c r="H2368" s="95"/>
      <c r="I2368" s="107"/>
    </row>
    <row r="2369" spans="1:9" x14ac:dyDescent="0.2">
      <c r="A2369" s="107"/>
      <c r="B2369" s="107"/>
      <c r="C2369" s="107"/>
      <c r="D2369" s="107"/>
      <c r="E2369" s="107"/>
      <c r="F2369" s="92"/>
      <c r="G2369" s="92"/>
      <c r="H2369" s="95"/>
      <c r="I2369" s="107"/>
    </row>
    <row r="2370" spans="1:9" x14ac:dyDescent="0.2">
      <c r="A2370" s="107"/>
      <c r="B2370" s="107"/>
      <c r="C2370" s="107"/>
      <c r="D2370" s="107"/>
      <c r="E2370" s="107"/>
      <c r="F2370" s="92"/>
      <c r="G2370" s="92"/>
      <c r="H2370" s="95"/>
      <c r="I2370" s="107"/>
    </row>
    <row r="2371" spans="1:9" x14ac:dyDescent="0.2">
      <c r="A2371" s="107"/>
      <c r="B2371" s="107"/>
      <c r="C2371" s="107"/>
      <c r="D2371" s="107"/>
      <c r="E2371" s="107"/>
      <c r="F2371" s="92"/>
      <c r="G2371" s="92"/>
      <c r="H2371" s="95"/>
      <c r="I2371" s="107"/>
    </row>
    <row r="2372" spans="1:9" x14ac:dyDescent="0.2">
      <c r="A2372" s="107"/>
      <c r="B2372" s="107"/>
      <c r="C2372" s="107"/>
      <c r="D2372" s="107"/>
      <c r="E2372" s="107"/>
      <c r="F2372" s="92"/>
      <c r="G2372" s="92"/>
      <c r="H2372" s="95"/>
      <c r="I2372" s="107"/>
    </row>
    <row r="2373" spans="1:9" x14ac:dyDescent="0.2">
      <c r="A2373" s="107"/>
      <c r="B2373" s="107"/>
      <c r="C2373" s="107"/>
      <c r="D2373" s="107"/>
      <c r="E2373" s="107"/>
      <c r="F2373" s="92"/>
      <c r="G2373" s="92"/>
      <c r="H2373" s="95"/>
      <c r="I2373" s="107"/>
    </row>
    <row r="2374" spans="1:9" x14ac:dyDescent="0.2">
      <c r="A2374" s="107"/>
      <c r="B2374" s="107"/>
      <c r="C2374" s="107"/>
      <c r="D2374" s="107"/>
      <c r="E2374" s="107"/>
      <c r="F2374" s="92"/>
      <c r="G2374" s="92"/>
      <c r="H2374" s="95"/>
      <c r="I2374" s="107"/>
    </row>
    <row r="2375" spans="1:9" x14ac:dyDescent="0.2">
      <c r="A2375" s="107"/>
      <c r="B2375" s="107"/>
      <c r="C2375" s="107"/>
      <c r="D2375" s="107"/>
      <c r="E2375" s="107"/>
      <c r="F2375" s="92"/>
      <c r="G2375" s="92"/>
      <c r="H2375" s="95"/>
      <c r="I2375" s="107"/>
    </row>
    <row r="2376" spans="1:9" x14ac:dyDescent="0.2">
      <c r="A2376" s="107"/>
      <c r="B2376" s="107"/>
      <c r="C2376" s="107"/>
      <c r="D2376" s="107"/>
      <c r="E2376" s="107"/>
      <c r="F2376" s="92"/>
      <c r="G2376" s="92"/>
      <c r="H2376" s="95"/>
      <c r="I2376" s="107"/>
    </row>
    <row r="2377" spans="1:9" x14ac:dyDescent="0.2">
      <c r="A2377" s="107"/>
      <c r="B2377" s="107"/>
      <c r="C2377" s="107"/>
      <c r="D2377" s="107"/>
      <c r="E2377" s="107"/>
      <c r="F2377" s="92"/>
      <c r="G2377" s="92"/>
      <c r="H2377" s="95"/>
      <c r="I2377" s="107"/>
    </row>
    <row r="2378" spans="1:9" x14ac:dyDescent="0.2">
      <c r="A2378" s="107"/>
      <c r="B2378" s="107"/>
      <c r="C2378" s="107"/>
      <c r="D2378" s="107"/>
      <c r="E2378" s="107"/>
      <c r="F2378" s="92"/>
      <c r="G2378" s="92"/>
      <c r="H2378" s="95"/>
      <c r="I2378" s="107"/>
    </row>
    <row r="2379" spans="1:9" x14ac:dyDescent="0.2">
      <c r="A2379" s="107"/>
      <c r="B2379" s="107"/>
      <c r="C2379" s="107"/>
      <c r="D2379" s="107"/>
      <c r="E2379" s="107"/>
      <c r="F2379" s="92"/>
      <c r="G2379" s="92"/>
      <c r="H2379" s="95"/>
      <c r="I2379" s="107"/>
    </row>
    <row r="2380" spans="1:9" x14ac:dyDescent="0.2">
      <c r="A2380" s="107"/>
      <c r="B2380" s="107"/>
      <c r="C2380" s="107"/>
      <c r="D2380" s="107"/>
      <c r="E2380" s="107"/>
      <c r="F2380" s="92"/>
      <c r="G2380" s="92"/>
      <c r="H2380" s="95"/>
      <c r="I2380" s="107"/>
    </row>
    <row r="2381" spans="1:9" x14ac:dyDescent="0.2">
      <c r="A2381" s="107"/>
      <c r="B2381" s="107"/>
      <c r="C2381" s="107"/>
      <c r="D2381" s="107"/>
      <c r="E2381" s="107"/>
      <c r="F2381" s="92"/>
      <c r="G2381" s="92"/>
      <c r="H2381" s="95"/>
      <c r="I2381" s="107"/>
    </row>
    <row r="2382" spans="1:9" x14ac:dyDescent="0.2">
      <c r="A2382" s="107"/>
      <c r="B2382" s="107"/>
      <c r="C2382" s="107"/>
      <c r="D2382" s="107"/>
      <c r="E2382" s="107"/>
      <c r="F2382" s="92"/>
      <c r="G2382" s="92"/>
      <c r="H2382" s="95"/>
      <c r="I2382" s="107"/>
    </row>
    <row r="2383" spans="1:9" x14ac:dyDescent="0.2">
      <c r="A2383" s="107"/>
      <c r="B2383" s="107"/>
      <c r="C2383" s="107"/>
      <c r="D2383" s="107"/>
      <c r="E2383" s="107"/>
      <c r="F2383" s="92"/>
      <c r="G2383" s="92"/>
      <c r="H2383" s="95"/>
      <c r="I2383" s="107"/>
    </row>
    <row r="2384" spans="1:9" x14ac:dyDescent="0.2">
      <c r="A2384" s="107"/>
      <c r="B2384" s="107"/>
      <c r="C2384" s="107"/>
      <c r="D2384" s="107"/>
      <c r="E2384" s="107"/>
      <c r="F2384" s="94"/>
      <c r="G2384" s="94"/>
      <c r="H2384" s="95"/>
      <c r="I2384" s="107"/>
    </row>
    <row r="2385" spans="1:9" x14ac:dyDescent="0.2">
      <c r="A2385" s="107"/>
      <c r="B2385" s="107"/>
      <c r="C2385" s="107"/>
      <c r="D2385" s="107"/>
      <c r="E2385" s="107"/>
      <c r="F2385" s="92"/>
      <c r="G2385" s="92"/>
      <c r="H2385" s="95"/>
      <c r="I2385" s="107"/>
    </row>
    <row r="2386" spans="1:9" x14ac:dyDescent="0.2">
      <c r="A2386" s="107"/>
      <c r="B2386" s="107"/>
      <c r="C2386" s="107"/>
      <c r="D2386" s="107"/>
      <c r="E2386" s="107"/>
      <c r="F2386" s="92"/>
      <c r="G2386" s="92"/>
      <c r="H2386" s="95"/>
      <c r="I2386" s="107"/>
    </row>
    <row r="2387" spans="1:9" x14ac:dyDescent="0.2">
      <c r="A2387" s="107"/>
      <c r="B2387" s="107"/>
      <c r="C2387" s="107"/>
      <c r="D2387" s="107"/>
      <c r="E2387" s="107"/>
      <c r="F2387" s="92"/>
      <c r="G2387" s="92"/>
      <c r="H2387" s="95"/>
      <c r="I2387" s="107"/>
    </row>
    <row r="2388" spans="1:9" x14ac:dyDescent="0.2">
      <c r="A2388" s="107"/>
      <c r="B2388" s="107"/>
      <c r="C2388" s="107"/>
      <c r="D2388" s="107"/>
      <c r="E2388" s="107"/>
      <c r="F2388" s="92"/>
      <c r="G2388" s="92"/>
      <c r="H2388" s="95"/>
      <c r="I2388" s="107"/>
    </row>
    <row r="2389" spans="1:9" x14ac:dyDescent="0.2">
      <c r="A2389" s="107"/>
      <c r="B2389" s="107"/>
      <c r="C2389" s="107"/>
      <c r="D2389" s="107"/>
      <c r="E2389" s="107"/>
      <c r="F2389" s="92"/>
      <c r="G2389" s="92"/>
      <c r="H2389" s="95"/>
      <c r="I2389" s="107"/>
    </row>
    <row r="2390" spans="1:9" x14ac:dyDescent="0.2">
      <c r="A2390" s="107"/>
      <c r="B2390" s="107"/>
      <c r="C2390" s="107"/>
      <c r="D2390" s="107"/>
      <c r="E2390" s="107"/>
      <c r="F2390" s="92"/>
      <c r="G2390" s="92"/>
      <c r="H2390" s="95"/>
      <c r="I2390" s="107"/>
    </row>
    <row r="2391" spans="1:9" x14ac:dyDescent="0.2">
      <c r="A2391" s="107"/>
      <c r="B2391" s="107"/>
      <c r="C2391" s="107"/>
      <c r="D2391" s="107"/>
      <c r="E2391" s="107"/>
      <c r="F2391" s="92"/>
      <c r="G2391" s="92"/>
      <c r="H2391" s="95"/>
      <c r="I2391" s="107"/>
    </row>
    <row r="2392" spans="1:9" x14ac:dyDescent="0.2">
      <c r="A2392" s="107"/>
      <c r="B2392" s="107"/>
      <c r="C2392" s="107"/>
      <c r="D2392" s="107"/>
      <c r="E2392" s="107"/>
      <c r="F2392" s="92"/>
      <c r="G2392" s="92"/>
      <c r="H2392" s="95"/>
      <c r="I2392" s="107"/>
    </row>
    <row r="2393" spans="1:9" x14ac:dyDescent="0.2">
      <c r="A2393" s="107"/>
      <c r="B2393" s="107"/>
      <c r="C2393" s="107"/>
      <c r="D2393" s="107"/>
      <c r="E2393" s="107"/>
      <c r="F2393" s="92"/>
      <c r="G2393" s="92"/>
      <c r="H2393" s="95"/>
      <c r="I2393" s="107"/>
    </row>
    <row r="2394" spans="1:9" x14ac:dyDescent="0.2">
      <c r="A2394" s="107"/>
      <c r="B2394" s="107"/>
      <c r="C2394" s="107"/>
      <c r="D2394" s="107"/>
      <c r="E2394" s="107"/>
      <c r="F2394" s="92"/>
      <c r="G2394" s="92"/>
      <c r="H2394" s="95"/>
      <c r="I2394" s="107"/>
    </row>
    <row r="2395" spans="1:9" x14ac:dyDescent="0.2">
      <c r="A2395" s="107"/>
      <c r="B2395" s="107"/>
      <c r="C2395" s="107"/>
      <c r="D2395" s="107"/>
      <c r="E2395" s="107"/>
      <c r="F2395" s="94"/>
      <c r="G2395" s="94"/>
      <c r="H2395" s="95"/>
      <c r="I2395" s="107"/>
    </row>
    <row r="2396" spans="1:9" x14ac:dyDescent="0.2">
      <c r="B2396"/>
      <c r="C2396"/>
      <c r="D2396"/>
      <c r="E2396"/>
      <c r="F2396"/>
      <c r="G2396"/>
      <c r="H2396"/>
    </row>
    <row r="2397" spans="1:9" x14ac:dyDescent="0.2">
      <c r="B2397"/>
      <c r="C2397"/>
      <c r="D2397"/>
      <c r="E2397"/>
      <c r="F2397"/>
      <c r="G2397"/>
      <c r="H2397"/>
    </row>
    <row r="2398" spans="1:9" x14ac:dyDescent="0.2">
      <c r="A2398" s="107"/>
      <c r="B2398" s="107"/>
      <c r="C2398" s="107"/>
      <c r="D2398" s="107"/>
      <c r="E2398" s="107"/>
      <c r="F2398" s="92"/>
      <c r="G2398" s="92"/>
      <c r="H2398" s="92"/>
      <c r="I2398" s="107"/>
    </row>
    <row r="2399" spans="1:9" x14ac:dyDescent="0.2">
      <c r="A2399" s="107"/>
      <c r="B2399" s="107"/>
      <c r="C2399" s="107"/>
      <c r="D2399" s="107"/>
      <c r="E2399" s="107"/>
      <c r="F2399" s="92"/>
      <c r="G2399" s="92"/>
      <c r="H2399" s="93"/>
      <c r="I2399" s="107"/>
    </row>
    <row r="2400" spans="1:9" x14ac:dyDescent="0.2">
      <c r="A2400" s="107"/>
      <c r="B2400" s="107"/>
      <c r="C2400" s="107"/>
      <c r="D2400" s="107"/>
      <c r="E2400" s="107"/>
      <c r="F2400" s="92"/>
      <c r="G2400" s="92"/>
      <c r="H2400" s="93"/>
      <c r="I2400" s="107"/>
    </row>
    <row r="2401" spans="1:9" x14ac:dyDescent="0.2">
      <c r="A2401" s="107"/>
      <c r="B2401" s="107"/>
      <c r="C2401" s="107"/>
      <c r="D2401" s="107"/>
      <c r="E2401" s="107"/>
      <c r="F2401" s="92"/>
      <c r="G2401" s="92"/>
      <c r="H2401" s="93"/>
      <c r="I2401" s="107"/>
    </row>
    <row r="2402" spans="1:9" x14ac:dyDescent="0.2">
      <c r="A2402" s="107"/>
      <c r="B2402" s="107"/>
      <c r="C2402" s="107"/>
      <c r="D2402" s="107"/>
      <c r="E2402" s="107"/>
      <c r="F2402" s="92"/>
      <c r="G2402" s="92"/>
      <c r="H2402" s="93"/>
      <c r="I2402" s="107"/>
    </row>
    <row r="2403" spans="1:9" x14ac:dyDescent="0.2">
      <c r="A2403" s="107"/>
      <c r="B2403" s="107"/>
      <c r="C2403" s="107"/>
      <c r="D2403" s="107"/>
      <c r="E2403" s="107"/>
      <c r="F2403" s="92"/>
      <c r="G2403" s="92"/>
      <c r="H2403" s="93"/>
      <c r="I2403" s="107"/>
    </row>
    <row r="2404" spans="1:9" x14ac:dyDescent="0.2">
      <c r="A2404" s="107"/>
      <c r="B2404" s="107"/>
      <c r="C2404" s="107"/>
      <c r="D2404" s="107"/>
      <c r="E2404" s="107"/>
      <c r="F2404" s="92"/>
      <c r="G2404" s="92"/>
      <c r="H2404" s="93"/>
      <c r="I2404" s="107"/>
    </row>
    <row r="2405" spans="1:9" x14ac:dyDescent="0.2">
      <c r="A2405" s="107"/>
      <c r="B2405" s="107"/>
      <c r="C2405" s="107"/>
      <c r="D2405" s="107"/>
      <c r="E2405" s="107"/>
      <c r="F2405" s="92"/>
      <c r="G2405" s="92"/>
      <c r="H2405" s="93"/>
      <c r="I2405" s="107"/>
    </row>
    <row r="2406" spans="1:9" x14ac:dyDescent="0.2">
      <c r="A2406" s="107"/>
      <c r="B2406" s="107"/>
      <c r="C2406" s="107"/>
      <c r="D2406" s="107"/>
      <c r="E2406" s="107"/>
      <c r="F2406" s="94"/>
      <c r="G2406" s="94"/>
      <c r="H2406" s="93"/>
      <c r="I2406" s="107"/>
    </row>
    <row r="2407" spans="1:9" x14ac:dyDescent="0.2">
      <c r="A2407" s="107"/>
      <c r="B2407" s="107"/>
      <c r="C2407" s="107"/>
      <c r="D2407" s="107"/>
      <c r="E2407" s="107"/>
      <c r="F2407" s="92"/>
      <c r="G2407" s="92"/>
      <c r="H2407" s="93"/>
      <c r="I2407" s="107"/>
    </row>
    <row r="2408" spans="1:9" x14ac:dyDescent="0.2">
      <c r="A2408" s="107"/>
      <c r="B2408" s="107"/>
      <c r="C2408" s="107"/>
      <c r="D2408" s="107"/>
      <c r="E2408" s="107"/>
      <c r="F2408" s="92"/>
      <c r="G2408" s="92"/>
      <c r="H2408" s="93"/>
      <c r="I2408" s="107"/>
    </row>
    <row r="2409" spans="1:9" x14ac:dyDescent="0.2">
      <c r="A2409" s="107"/>
      <c r="B2409" s="107"/>
      <c r="C2409" s="107"/>
      <c r="D2409" s="107"/>
      <c r="E2409" s="107"/>
      <c r="F2409" s="92"/>
      <c r="G2409" s="92"/>
      <c r="H2409" s="93"/>
      <c r="I2409" s="107"/>
    </row>
    <row r="2410" spans="1:9" x14ac:dyDescent="0.2">
      <c r="A2410" s="107"/>
      <c r="B2410" s="107"/>
      <c r="C2410" s="107"/>
      <c r="D2410" s="107"/>
      <c r="E2410" s="107"/>
      <c r="F2410" s="94"/>
      <c r="G2410" s="94"/>
      <c r="H2410" s="95"/>
      <c r="I2410" s="107"/>
    </row>
    <row r="2411" spans="1:9" x14ac:dyDescent="0.2">
      <c r="A2411" s="107"/>
      <c r="B2411" s="107"/>
      <c r="C2411" s="107"/>
      <c r="D2411" s="107"/>
      <c r="E2411" s="107"/>
      <c r="F2411" s="92"/>
      <c r="G2411" s="92"/>
      <c r="H2411" s="93"/>
      <c r="I2411" s="107"/>
    </row>
    <row r="2412" spans="1:9" x14ac:dyDescent="0.2">
      <c r="A2412" s="107"/>
      <c r="B2412" s="107"/>
      <c r="C2412" s="107"/>
      <c r="D2412" s="107"/>
      <c r="E2412" s="107"/>
      <c r="F2412" s="92"/>
      <c r="G2412" s="92"/>
      <c r="H2412" s="93"/>
      <c r="I2412" s="107"/>
    </row>
    <row r="2413" spans="1:9" x14ac:dyDescent="0.2">
      <c r="A2413" s="107"/>
      <c r="B2413" s="107"/>
      <c r="C2413" s="107"/>
      <c r="D2413" s="107"/>
      <c r="E2413" s="107"/>
      <c r="F2413" s="94"/>
      <c r="G2413" s="94"/>
      <c r="H2413" s="95"/>
      <c r="I2413" s="107"/>
    </row>
    <row r="2414" spans="1:9" x14ac:dyDescent="0.2">
      <c r="A2414" s="107"/>
      <c r="B2414" s="107"/>
      <c r="C2414" s="107"/>
      <c r="D2414" s="107"/>
      <c r="E2414" s="107"/>
      <c r="F2414" s="94"/>
      <c r="G2414" s="94"/>
      <c r="H2414" s="95"/>
      <c r="I2414" s="107"/>
    </row>
    <row r="2415" spans="1:9" x14ac:dyDescent="0.2">
      <c r="A2415" s="107"/>
      <c r="B2415" s="107"/>
      <c r="C2415" s="107"/>
      <c r="D2415" s="107"/>
      <c r="E2415" s="107"/>
      <c r="F2415" s="94"/>
      <c r="G2415" s="94"/>
      <c r="H2415" s="95"/>
      <c r="I2415" s="107"/>
    </row>
    <row r="2416" spans="1:9" x14ac:dyDescent="0.2">
      <c r="A2416" s="107"/>
      <c r="B2416" s="107"/>
      <c r="C2416" s="107"/>
      <c r="D2416" s="107"/>
      <c r="E2416" s="107"/>
      <c r="F2416" s="92"/>
      <c r="G2416" s="92"/>
      <c r="H2416" s="92"/>
      <c r="I2416" s="107"/>
    </row>
    <row r="2417" spans="1:9" x14ac:dyDescent="0.2">
      <c r="A2417" s="107"/>
      <c r="B2417" s="107"/>
      <c r="C2417" s="107"/>
      <c r="D2417" s="107"/>
      <c r="E2417" s="107"/>
      <c r="F2417" s="92"/>
      <c r="G2417" s="92"/>
      <c r="H2417" s="92"/>
      <c r="I2417" s="107"/>
    </row>
    <row r="2418" spans="1:9" x14ac:dyDescent="0.2">
      <c r="A2418" s="107"/>
      <c r="B2418" s="107"/>
      <c r="C2418" s="107"/>
      <c r="D2418" s="107"/>
      <c r="E2418" s="107"/>
      <c r="F2418" s="94"/>
      <c r="G2418" s="94"/>
      <c r="H2418" s="95"/>
      <c r="I2418" s="107"/>
    </row>
    <row r="2419" spans="1:9" x14ac:dyDescent="0.2">
      <c r="A2419" s="107"/>
      <c r="B2419" s="107"/>
      <c r="C2419" s="107"/>
      <c r="D2419" s="107"/>
      <c r="E2419" s="107"/>
      <c r="F2419" s="94"/>
      <c r="G2419" s="94"/>
      <c r="H2419" s="93"/>
      <c r="I2419" s="107"/>
    </row>
    <row r="2420" spans="1:9" x14ac:dyDescent="0.2">
      <c r="A2420" s="107"/>
      <c r="B2420" s="107"/>
      <c r="C2420" s="107"/>
      <c r="D2420" s="107"/>
      <c r="E2420" s="107"/>
      <c r="F2420" s="94"/>
      <c r="G2420" s="94"/>
      <c r="H2420" s="93"/>
      <c r="I2420" s="107"/>
    </row>
    <row r="2421" spans="1:9" x14ac:dyDescent="0.2">
      <c r="A2421" s="107"/>
      <c r="B2421" s="107"/>
      <c r="C2421" s="107"/>
      <c r="D2421" s="107"/>
      <c r="E2421" s="107"/>
      <c r="F2421" s="92"/>
      <c r="G2421" s="92"/>
      <c r="H2421" s="93"/>
      <c r="I2421" s="107"/>
    </row>
    <row r="2422" spans="1:9" x14ac:dyDescent="0.2">
      <c r="A2422" s="107"/>
      <c r="B2422" s="107"/>
      <c r="C2422" s="107"/>
      <c r="D2422" s="107"/>
      <c r="E2422" s="107"/>
      <c r="F2422" s="92"/>
      <c r="G2422" s="92"/>
      <c r="H2422" s="93"/>
      <c r="I2422" s="107"/>
    </row>
    <row r="2423" spans="1:9" x14ac:dyDescent="0.2">
      <c r="A2423" s="107"/>
      <c r="B2423" s="107"/>
      <c r="C2423" s="107"/>
      <c r="D2423" s="107"/>
      <c r="E2423" s="107"/>
      <c r="F2423" s="92"/>
      <c r="G2423" s="92"/>
      <c r="H2423" s="93"/>
      <c r="I2423" s="107"/>
    </row>
    <row r="2424" spans="1:9" x14ac:dyDescent="0.2">
      <c r="A2424" s="107"/>
      <c r="B2424" s="107"/>
      <c r="C2424" s="107"/>
      <c r="D2424" s="107"/>
      <c r="E2424" s="107"/>
      <c r="F2424" s="92"/>
      <c r="G2424" s="92"/>
      <c r="H2424" s="93"/>
      <c r="I2424" s="107"/>
    </row>
    <row r="2425" spans="1:9" x14ac:dyDescent="0.2">
      <c r="A2425" s="107"/>
      <c r="B2425" s="107"/>
      <c r="C2425" s="107"/>
      <c r="D2425" s="107"/>
      <c r="E2425" s="107"/>
      <c r="F2425" s="94"/>
      <c r="G2425" s="94"/>
      <c r="H2425" s="95"/>
      <c r="I2425" s="107"/>
    </row>
    <row r="2426" spans="1:9" x14ac:dyDescent="0.2">
      <c r="A2426" s="107"/>
      <c r="B2426" s="107"/>
      <c r="C2426" s="107"/>
      <c r="D2426" s="107"/>
      <c r="E2426" s="107"/>
      <c r="F2426" s="92"/>
      <c r="G2426" s="92"/>
      <c r="H2426" s="93"/>
      <c r="I2426" s="107"/>
    </row>
    <row r="2427" spans="1:9" x14ac:dyDescent="0.2">
      <c r="A2427" s="107"/>
      <c r="B2427" s="107"/>
      <c r="C2427" s="107"/>
      <c r="D2427" s="107"/>
      <c r="E2427" s="107"/>
      <c r="F2427" s="92"/>
      <c r="G2427" s="92"/>
      <c r="H2427" s="93"/>
      <c r="I2427" s="107"/>
    </row>
    <row r="2428" spans="1:9" x14ac:dyDescent="0.2">
      <c r="A2428" s="107"/>
      <c r="B2428" s="107"/>
      <c r="C2428" s="107"/>
      <c r="D2428" s="107"/>
      <c r="E2428" s="107"/>
      <c r="F2428" s="94"/>
      <c r="G2428" s="94"/>
      <c r="H2428" s="93"/>
      <c r="I2428" s="107"/>
    </row>
    <row r="2429" spans="1:9" x14ac:dyDescent="0.2">
      <c r="A2429" s="107"/>
      <c r="B2429" s="107"/>
      <c r="C2429" s="107"/>
      <c r="D2429" s="107"/>
      <c r="E2429" s="107"/>
      <c r="F2429" s="92"/>
      <c r="G2429" s="92"/>
      <c r="H2429" s="93"/>
      <c r="I2429" s="107"/>
    </row>
    <row r="2430" spans="1:9" x14ac:dyDescent="0.2">
      <c r="A2430" s="107"/>
      <c r="B2430" s="107"/>
      <c r="C2430" s="107"/>
      <c r="D2430" s="107"/>
      <c r="E2430" s="107"/>
      <c r="F2430" s="92"/>
      <c r="G2430" s="92"/>
      <c r="H2430" s="93"/>
      <c r="I2430" s="107"/>
    </row>
    <row r="2431" spans="1:9" x14ac:dyDescent="0.2">
      <c r="A2431" s="107"/>
      <c r="B2431" s="107"/>
      <c r="C2431" s="107"/>
      <c r="D2431" s="107"/>
      <c r="E2431" s="107"/>
      <c r="F2431" s="92"/>
      <c r="G2431" s="92"/>
      <c r="H2431" s="93"/>
      <c r="I2431" s="107"/>
    </row>
    <row r="2432" spans="1:9" x14ac:dyDescent="0.2">
      <c r="A2432" s="107"/>
      <c r="B2432" s="107"/>
      <c r="C2432" s="107"/>
      <c r="D2432" s="107"/>
      <c r="E2432" s="107"/>
      <c r="F2432" s="92"/>
      <c r="G2432" s="92"/>
      <c r="H2432" s="93"/>
      <c r="I2432" s="107"/>
    </row>
    <row r="2433" spans="1:9" x14ac:dyDescent="0.2">
      <c r="A2433" s="107"/>
      <c r="B2433" s="107"/>
      <c r="C2433" s="107"/>
      <c r="D2433" s="107"/>
      <c r="E2433" s="107"/>
      <c r="F2433" s="94"/>
      <c r="G2433" s="94"/>
      <c r="H2433" s="93"/>
      <c r="I2433" s="107"/>
    </row>
    <row r="2434" spans="1:9" x14ac:dyDescent="0.2">
      <c r="A2434" s="107"/>
      <c r="B2434" s="107"/>
      <c r="C2434" s="107"/>
      <c r="D2434" s="107"/>
      <c r="E2434" s="107"/>
      <c r="F2434" s="92"/>
      <c r="G2434" s="92"/>
      <c r="H2434" s="93"/>
      <c r="I2434" s="107"/>
    </row>
    <row r="2435" spans="1:9" x14ac:dyDescent="0.2">
      <c r="A2435" s="107"/>
      <c r="B2435" s="107"/>
      <c r="C2435" s="107"/>
      <c r="D2435" s="107"/>
      <c r="E2435" s="107"/>
      <c r="F2435" s="92"/>
      <c r="G2435" s="92"/>
      <c r="H2435" s="93"/>
      <c r="I2435" s="107"/>
    </row>
    <row r="2436" spans="1:9" x14ac:dyDescent="0.2">
      <c r="A2436" s="107"/>
      <c r="B2436" s="107"/>
      <c r="C2436" s="107"/>
      <c r="D2436" s="107"/>
      <c r="E2436" s="107"/>
      <c r="F2436" s="94"/>
      <c r="G2436" s="94"/>
      <c r="H2436" s="93"/>
      <c r="I2436" s="107"/>
    </row>
    <row r="2437" spans="1:9" x14ac:dyDescent="0.2">
      <c r="A2437" s="107"/>
      <c r="B2437" s="107"/>
      <c r="C2437" s="107"/>
      <c r="D2437" s="107"/>
      <c r="E2437" s="107"/>
      <c r="F2437" s="94"/>
      <c r="G2437" s="94"/>
      <c r="H2437" s="95"/>
      <c r="I2437" s="107"/>
    </row>
    <row r="2438" spans="1:9" x14ac:dyDescent="0.2">
      <c r="A2438" s="107"/>
      <c r="B2438" s="107"/>
      <c r="C2438" s="107"/>
      <c r="D2438" s="107"/>
      <c r="E2438" s="107"/>
      <c r="F2438" s="92"/>
      <c r="G2438" s="92"/>
      <c r="H2438" s="93"/>
      <c r="I2438" s="107"/>
    </row>
    <row r="2439" spans="1:9" x14ac:dyDescent="0.2">
      <c r="A2439" s="107"/>
      <c r="B2439" s="107"/>
      <c r="C2439" s="107"/>
      <c r="D2439" s="107"/>
      <c r="E2439" s="107"/>
      <c r="F2439" s="92"/>
      <c r="G2439" s="92"/>
      <c r="H2439" s="93"/>
      <c r="I2439" s="107"/>
    </row>
    <row r="2440" spans="1:9" x14ac:dyDescent="0.2">
      <c r="A2440" s="107"/>
      <c r="B2440" s="107"/>
      <c r="C2440" s="107"/>
      <c r="D2440" s="107"/>
      <c r="E2440" s="107"/>
      <c r="F2440" s="92"/>
      <c r="G2440" s="92"/>
      <c r="H2440" s="93"/>
      <c r="I2440" s="107"/>
    </row>
    <row r="2441" spans="1:9" x14ac:dyDescent="0.2">
      <c r="A2441" s="107"/>
      <c r="B2441" s="107"/>
      <c r="C2441" s="107"/>
      <c r="D2441" s="107"/>
      <c r="E2441" s="107"/>
      <c r="F2441" s="92"/>
      <c r="G2441" s="92"/>
      <c r="H2441" s="93"/>
      <c r="I2441" s="107"/>
    </row>
    <row r="2442" spans="1:9" x14ac:dyDescent="0.2">
      <c r="A2442" s="107"/>
      <c r="B2442" s="107"/>
      <c r="C2442" s="107"/>
      <c r="D2442" s="107"/>
      <c r="E2442" s="107"/>
      <c r="F2442" s="92"/>
      <c r="G2442" s="92"/>
      <c r="H2442" s="93"/>
      <c r="I2442" s="107"/>
    </row>
    <row r="2443" spans="1:9" x14ac:dyDescent="0.2">
      <c r="A2443" s="107"/>
      <c r="B2443" s="107"/>
      <c r="C2443" s="107"/>
      <c r="D2443" s="107"/>
      <c r="E2443" s="107"/>
      <c r="F2443" s="92"/>
      <c r="G2443" s="92"/>
      <c r="H2443" s="93"/>
      <c r="I2443" s="107"/>
    </row>
    <row r="2444" spans="1:9" x14ac:dyDescent="0.2">
      <c r="A2444" s="107"/>
      <c r="B2444" s="107"/>
      <c r="C2444" s="107"/>
      <c r="D2444" s="107"/>
      <c r="E2444" s="107"/>
      <c r="F2444" s="94"/>
      <c r="G2444" s="94"/>
      <c r="H2444" s="93"/>
      <c r="I2444" s="107"/>
    </row>
    <row r="2445" spans="1:9" x14ac:dyDescent="0.2">
      <c r="A2445" s="107"/>
      <c r="B2445" s="107"/>
      <c r="C2445" s="107"/>
      <c r="D2445" s="107"/>
      <c r="E2445" s="107"/>
      <c r="F2445" s="92"/>
      <c r="G2445" s="92"/>
      <c r="H2445" s="93"/>
      <c r="I2445" s="107"/>
    </row>
    <row r="2446" spans="1:9" x14ac:dyDescent="0.2">
      <c r="A2446" s="107"/>
      <c r="B2446" s="107"/>
      <c r="C2446" s="107"/>
      <c r="D2446" s="107"/>
      <c r="E2446" s="107"/>
      <c r="F2446" s="92"/>
      <c r="G2446" s="92"/>
      <c r="H2446" s="93"/>
      <c r="I2446" s="107"/>
    </row>
    <row r="2447" spans="1:9" x14ac:dyDescent="0.2">
      <c r="A2447" s="107"/>
      <c r="B2447" s="107"/>
      <c r="C2447" s="107"/>
      <c r="D2447" s="107"/>
      <c r="E2447" s="107"/>
      <c r="F2447" s="94"/>
      <c r="G2447" s="94"/>
      <c r="H2447" s="93"/>
      <c r="I2447" s="107"/>
    </row>
    <row r="2448" spans="1:9" x14ac:dyDescent="0.2">
      <c r="A2448" s="107"/>
      <c r="B2448" s="107"/>
      <c r="C2448" s="107"/>
      <c r="D2448" s="107"/>
      <c r="E2448" s="107"/>
      <c r="F2448" s="92"/>
      <c r="G2448" s="92"/>
      <c r="H2448" s="93"/>
      <c r="I2448" s="107"/>
    </row>
    <row r="2449" spans="1:9" x14ac:dyDescent="0.2">
      <c r="A2449" s="107"/>
      <c r="B2449" s="107"/>
      <c r="C2449" s="107"/>
      <c r="D2449" s="107"/>
      <c r="E2449" s="107"/>
      <c r="F2449" s="92"/>
      <c r="G2449" s="92"/>
      <c r="H2449" s="93"/>
      <c r="I2449" s="107"/>
    </row>
    <row r="2450" spans="1:9" x14ac:dyDescent="0.2">
      <c r="A2450" s="107"/>
      <c r="B2450" s="107"/>
      <c r="C2450" s="107"/>
      <c r="D2450" s="107"/>
      <c r="E2450" s="107"/>
      <c r="F2450" s="92"/>
      <c r="G2450" s="92"/>
      <c r="H2450" s="93"/>
      <c r="I2450" s="107"/>
    </row>
    <row r="2451" spans="1:9" x14ac:dyDescent="0.2">
      <c r="A2451" s="107"/>
      <c r="B2451" s="107"/>
      <c r="C2451" s="107"/>
      <c r="D2451" s="107"/>
      <c r="E2451" s="107"/>
      <c r="F2451" s="92"/>
      <c r="G2451" s="92"/>
      <c r="H2451" s="93"/>
      <c r="I2451" s="107"/>
    </row>
    <row r="2452" spans="1:9" x14ac:dyDescent="0.2">
      <c r="A2452" s="107"/>
      <c r="B2452" s="107"/>
      <c r="C2452" s="107"/>
      <c r="D2452" s="107"/>
      <c r="E2452" s="107"/>
      <c r="F2452" s="94"/>
      <c r="G2452" s="94"/>
      <c r="H2452" s="93"/>
      <c r="I2452" s="107"/>
    </row>
    <row r="2453" spans="1:9" x14ac:dyDescent="0.2">
      <c r="A2453" s="107"/>
      <c r="B2453" s="107"/>
      <c r="C2453" s="107"/>
      <c r="D2453" s="107"/>
      <c r="E2453" s="107"/>
      <c r="F2453" s="92"/>
      <c r="G2453" s="92"/>
      <c r="H2453" s="93"/>
      <c r="I2453" s="107"/>
    </row>
    <row r="2454" spans="1:9" x14ac:dyDescent="0.2">
      <c r="A2454" s="107"/>
      <c r="B2454" s="107"/>
      <c r="C2454" s="107"/>
      <c r="D2454" s="107"/>
      <c r="E2454" s="107"/>
      <c r="F2454" s="94"/>
      <c r="G2454" s="94"/>
      <c r="H2454" s="93"/>
      <c r="I2454" s="107"/>
    </row>
    <row r="2455" spans="1:9" x14ac:dyDescent="0.2">
      <c r="A2455" s="107"/>
      <c r="B2455" s="107"/>
      <c r="C2455" s="107"/>
      <c r="D2455" s="107"/>
      <c r="E2455" s="107"/>
      <c r="F2455" s="92"/>
      <c r="G2455" s="92"/>
      <c r="H2455" s="93"/>
      <c r="I2455" s="107"/>
    </row>
    <row r="2456" spans="1:9" x14ac:dyDescent="0.2">
      <c r="A2456" s="107"/>
      <c r="B2456" s="107"/>
      <c r="C2456" s="107"/>
      <c r="D2456" s="107"/>
      <c r="E2456" s="107"/>
      <c r="F2456" s="92"/>
      <c r="G2456" s="92"/>
      <c r="H2456" s="93"/>
      <c r="I2456" s="107"/>
    </row>
    <row r="2457" spans="1:9" x14ac:dyDescent="0.2">
      <c r="A2457" s="107"/>
      <c r="B2457" s="107"/>
      <c r="C2457" s="107"/>
      <c r="D2457" s="107"/>
      <c r="E2457" s="107"/>
      <c r="F2457" s="92"/>
      <c r="G2457" s="92"/>
      <c r="H2457" s="93"/>
      <c r="I2457" s="107"/>
    </row>
    <row r="2458" spans="1:9" x14ac:dyDescent="0.2">
      <c r="A2458" s="107"/>
      <c r="B2458" s="107"/>
      <c r="C2458" s="107"/>
      <c r="D2458" s="107"/>
      <c r="E2458" s="107"/>
      <c r="F2458" s="92"/>
      <c r="G2458" s="92"/>
      <c r="H2458" s="93"/>
      <c r="I2458" s="107"/>
    </row>
    <row r="2459" spans="1:9" x14ac:dyDescent="0.2">
      <c r="A2459" s="107"/>
      <c r="B2459" s="107"/>
      <c r="C2459" s="107"/>
      <c r="D2459" s="107"/>
      <c r="E2459" s="107"/>
      <c r="F2459" s="195"/>
      <c r="G2459" s="195"/>
      <c r="H2459" s="195"/>
      <c r="I2459" s="107"/>
    </row>
    <row r="2460" spans="1:9" x14ac:dyDescent="0.2">
      <c r="A2460" s="107"/>
      <c r="B2460" s="107"/>
      <c r="C2460" s="107"/>
      <c r="D2460" s="107"/>
      <c r="E2460" s="107"/>
      <c r="F2460" s="195"/>
      <c r="G2460" s="195"/>
      <c r="H2460" s="195"/>
      <c r="I2460" s="107"/>
    </row>
    <row r="2461" spans="1:9" x14ac:dyDescent="0.2">
      <c r="A2461" s="107"/>
      <c r="B2461" s="107"/>
      <c r="C2461" s="107"/>
      <c r="D2461" s="107"/>
      <c r="E2461" s="107"/>
      <c r="F2461" s="92"/>
      <c r="G2461" s="92"/>
      <c r="H2461" s="93"/>
      <c r="I2461" s="107"/>
    </row>
    <row r="2462" spans="1:9" x14ac:dyDescent="0.2">
      <c r="A2462" s="107"/>
      <c r="B2462" s="107"/>
      <c r="C2462" s="107"/>
      <c r="D2462" s="107"/>
      <c r="E2462" s="107"/>
      <c r="F2462" s="195"/>
      <c r="G2462" s="195"/>
      <c r="H2462" s="195"/>
      <c r="I2462" s="107"/>
    </row>
    <row r="2463" spans="1:9" x14ac:dyDescent="0.2">
      <c r="A2463" s="107"/>
      <c r="B2463" s="107"/>
      <c r="C2463" s="107"/>
      <c r="D2463" s="107"/>
      <c r="E2463" s="107"/>
      <c r="F2463" s="92"/>
      <c r="G2463" s="92"/>
      <c r="H2463" s="93"/>
      <c r="I2463" s="107"/>
    </row>
    <row r="2464" spans="1:9" x14ac:dyDescent="0.2">
      <c r="A2464" s="107"/>
      <c r="B2464" s="107"/>
      <c r="C2464" s="107"/>
      <c r="D2464" s="107"/>
      <c r="E2464" s="107"/>
      <c r="F2464" s="92"/>
      <c r="G2464" s="92"/>
      <c r="H2464" s="93"/>
      <c r="I2464" s="107"/>
    </row>
    <row r="2465" spans="1:85" x14ac:dyDescent="0.2">
      <c r="A2465" s="107"/>
      <c r="B2465" s="107"/>
      <c r="C2465" s="107"/>
      <c r="D2465" s="107"/>
      <c r="E2465" s="107"/>
      <c r="F2465" s="92"/>
      <c r="G2465" s="92"/>
      <c r="H2465" s="93"/>
      <c r="I2465" s="107"/>
    </row>
    <row r="2466" spans="1:85" x14ac:dyDescent="0.2">
      <c r="A2466" s="107"/>
      <c r="B2466" s="107"/>
      <c r="C2466" s="107"/>
      <c r="D2466" s="107"/>
      <c r="E2466" s="107"/>
      <c r="F2466" s="92"/>
      <c r="G2466" s="92"/>
      <c r="H2466" s="93"/>
      <c r="I2466" s="107"/>
    </row>
    <row r="2467" spans="1:85" x14ac:dyDescent="0.2">
      <c r="A2467" s="107"/>
      <c r="B2467" s="107"/>
      <c r="C2467" s="107"/>
      <c r="D2467" s="107"/>
      <c r="E2467" s="107"/>
      <c r="F2467" s="94"/>
      <c r="G2467" s="94"/>
      <c r="H2467" s="93"/>
      <c r="I2467" s="107"/>
      <c r="N2467" s="100"/>
      <c r="O2467" s="100"/>
      <c r="P2467" s="100"/>
      <c r="Q2467" s="100"/>
      <c r="R2467" s="100"/>
      <c r="S2467" s="100"/>
      <c r="T2467" s="100"/>
      <c r="U2467" s="100"/>
      <c r="V2467" s="100"/>
      <c r="W2467" s="100"/>
      <c r="X2467" s="100"/>
      <c r="Y2467" s="100"/>
      <c r="Z2467" s="100"/>
      <c r="AA2467" s="100"/>
      <c r="AB2467" s="100"/>
      <c r="AC2467" s="100"/>
      <c r="AD2467" s="100"/>
      <c r="AE2467" s="100"/>
      <c r="AF2467" s="100"/>
      <c r="AG2467" s="100"/>
      <c r="AH2467" s="100"/>
      <c r="AI2467" s="100"/>
      <c r="AJ2467" s="100"/>
      <c r="AK2467" s="100"/>
      <c r="AL2467" s="100"/>
      <c r="AM2467" s="100"/>
      <c r="AN2467" s="100"/>
      <c r="AO2467" s="100"/>
      <c r="AP2467" s="100"/>
      <c r="AQ2467" s="100"/>
      <c r="AR2467" s="100"/>
      <c r="AS2467" s="100"/>
      <c r="AT2467" s="100"/>
      <c r="AU2467" s="100"/>
      <c r="AV2467" s="100"/>
      <c r="AW2467" s="100"/>
      <c r="AX2467" s="100"/>
      <c r="AY2467" s="100"/>
      <c r="AZ2467" s="100"/>
      <c r="BA2467" s="100"/>
      <c r="BB2467" s="100"/>
      <c r="BC2467" s="100"/>
      <c r="BD2467" s="100"/>
      <c r="BE2467" s="100"/>
      <c r="BF2467" s="100"/>
      <c r="BG2467" s="100"/>
      <c r="BH2467" s="100"/>
      <c r="BI2467" s="100"/>
      <c r="BJ2467" s="100"/>
      <c r="BK2467" s="100"/>
      <c r="BL2467" s="100"/>
      <c r="BM2467" s="100"/>
      <c r="BN2467" s="100"/>
      <c r="BO2467" s="100"/>
      <c r="BP2467" s="100"/>
      <c r="BQ2467" s="100"/>
      <c r="BR2467" s="100"/>
      <c r="BS2467" s="100"/>
      <c r="BT2467" s="100"/>
      <c r="BU2467" s="100"/>
      <c r="BV2467" s="100"/>
      <c r="BW2467" s="100"/>
      <c r="BX2467" s="100"/>
      <c r="BY2467" s="100"/>
      <c r="BZ2467" s="100"/>
      <c r="CA2467" s="100"/>
      <c r="CB2467" s="100"/>
      <c r="CC2467" s="100"/>
      <c r="CD2467" s="100"/>
      <c r="CE2467" s="100"/>
      <c r="CF2467" s="100"/>
      <c r="CG2467" s="100"/>
    </row>
    <row r="2468" spans="1:85" x14ac:dyDescent="0.2">
      <c r="A2468" s="107"/>
      <c r="B2468" s="107"/>
      <c r="C2468" s="107"/>
      <c r="D2468" s="107"/>
      <c r="E2468" s="107"/>
      <c r="F2468" s="94"/>
      <c r="G2468" s="94"/>
      <c r="H2468" s="93"/>
      <c r="I2468" s="107"/>
      <c r="L2468" s="100"/>
      <c r="M2468" s="100"/>
    </row>
    <row r="2469" spans="1:85" x14ac:dyDescent="0.2">
      <c r="A2469" s="107"/>
      <c r="B2469" s="107"/>
      <c r="C2469" s="107"/>
      <c r="D2469" s="107"/>
      <c r="E2469" s="107"/>
      <c r="F2469" s="94"/>
      <c r="G2469" s="94"/>
      <c r="H2469" s="93"/>
      <c r="I2469" s="107"/>
    </row>
    <row r="2470" spans="1:85" x14ac:dyDescent="0.2">
      <c r="A2470" s="107"/>
      <c r="B2470" s="107"/>
      <c r="C2470" s="107"/>
      <c r="D2470" s="107"/>
      <c r="E2470" s="107"/>
      <c r="F2470" s="94"/>
      <c r="G2470" s="94"/>
      <c r="H2470" s="93"/>
      <c r="I2470" s="107"/>
    </row>
    <row r="2471" spans="1:85" x14ac:dyDescent="0.2">
      <c r="A2471" s="107"/>
      <c r="B2471" s="107"/>
      <c r="C2471" s="107"/>
      <c r="D2471" s="107"/>
      <c r="E2471" s="107"/>
      <c r="F2471" s="94"/>
      <c r="G2471" s="94"/>
      <c r="H2471" s="94"/>
      <c r="I2471" s="107"/>
    </row>
    <row r="2472" spans="1:85" x14ac:dyDescent="0.2">
      <c r="A2472" s="107"/>
      <c r="B2472" s="107"/>
      <c r="C2472" s="107"/>
      <c r="D2472" s="107"/>
      <c r="E2472" s="107"/>
      <c r="F2472" s="92"/>
      <c r="G2472" s="92"/>
      <c r="H2472" s="93"/>
      <c r="I2472" s="107"/>
    </row>
    <row r="2473" spans="1:85" x14ac:dyDescent="0.2">
      <c r="A2473" s="107"/>
      <c r="B2473" s="107"/>
      <c r="C2473" s="107"/>
      <c r="D2473" s="107"/>
      <c r="E2473" s="107"/>
      <c r="F2473" s="92"/>
      <c r="G2473" s="92"/>
      <c r="H2473" s="93"/>
      <c r="I2473" s="107"/>
      <c r="N2473" s="100"/>
      <c r="O2473" s="100"/>
      <c r="P2473" s="100"/>
      <c r="Q2473" s="100"/>
      <c r="R2473" s="100"/>
      <c r="S2473" s="100"/>
      <c r="T2473" s="100"/>
      <c r="U2473" s="100"/>
      <c r="V2473" s="100"/>
      <c r="W2473" s="100"/>
      <c r="X2473" s="100"/>
      <c r="Y2473" s="100"/>
      <c r="Z2473" s="100"/>
      <c r="AA2473" s="100"/>
      <c r="AB2473" s="100"/>
      <c r="AC2473" s="100"/>
      <c r="AD2473" s="100"/>
      <c r="AE2473" s="100"/>
      <c r="AF2473" s="100"/>
      <c r="AG2473" s="100"/>
      <c r="AH2473" s="100"/>
      <c r="AI2473" s="100"/>
      <c r="AJ2473" s="100"/>
      <c r="AK2473" s="100"/>
      <c r="AL2473" s="100"/>
      <c r="AM2473" s="100"/>
      <c r="AN2473" s="100"/>
      <c r="AO2473" s="100"/>
      <c r="AP2473" s="100"/>
      <c r="AQ2473" s="100"/>
      <c r="AR2473" s="100"/>
      <c r="AS2473" s="100"/>
      <c r="AT2473" s="100"/>
      <c r="AU2473" s="100"/>
      <c r="AV2473" s="100"/>
      <c r="AW2473" s="100"/>
      <c r="AX2473" s="100"/>
      <c r="AY2473" s="100"/>
      <c r="AZ2473" s="100"/>
      <c r="BA2473" s="100"/>
      <c r="BB2473" s="100"/>
      <c r="BC2473" s="100"/>
      <c r="BD2473" s="100"/>
      <c r="BE2473" s="100"/>
      <c r="BF2473" s="100"/>
      <c r="BG2473" s="100"/>
      <c r="BH2473" s="100"/>
      <c r="BI2473" s="100"/>
      <c r="BJ2473" s="100"/>
      <c r="BK2473" s="100"/>
      <c r="BL2473" s="100"/>
      <c r="BM2473" s="100"/>
      <c r="BN2473" s="100"/>
      <c r="BO2473" s="100"/>
      <c r="BP2473" s="100"/>
      <c r="BQ2473" s="100"/>
      <c r="BR2473" s="100"/>
      <c r="BS2473" s="100"/>
      <c r="BT2473" s="100"/>
      <c r="BU2473" s="100"/>
      <c r="BV2473" s="100"/>
      <c r="BW2473" s="100"/>
      <c r="BX2473" s="100"/>
      <c r="BY2473" s="100"/>
      <c r="BZ2473" s="100"/>
      <c r="CA2473" s="100"/>
      <c r="CB2473" s="100"/>
      <c r="CC2473" s="100"/>
      <c r="CD2473" s="100"/>
      <c r="CE2473" s="100"/>
      <c r="CF2473" s="100"/>
      <c r="CG2473" s="100"/>
    </row>
    <row r="2474" spans="1:85" x14ac:dyDescent="0.2">
      <c r="A2474" s="107"/>
      <c r="B2474" s="107"/>
      <c r="C2474" s="107"/>
      <c r="D2474" s="107"/>
      <c r="E2474" s="107"/>
      <c r="F2474" s="94"/>
      <c r="G2474" s="94"/>
      <c r="H2474" s="93"/>
      <c r="I2474" s="107"/>
      <c r="L2474" s="100"/>
      <c r="M2474" s="100"/>
    </row>
    <row r="2475" spans="1:85" x14ac:dyDescent="0.2">
      <c r="A2475" s="107"/>
      <c r="B2475" s="107"/>
      <c r="C2475" s="107"/>
      <c r="D2475" s="107"/>
      <c r="E2475" s="107"/>
      <c r="F2475" s="92"/>
      <c r="G2475" s="92"/>
      <c r="H2475" s="93"/>
      <c r="I2475" s="107"/>
    </row>
    <row r="2476" spans="1:85" x14ac:dyDescent="0.2">
      <c r="A2476" s="107"/>
      <c r="B2476" s="107"/>
      <c r="C2476" s="107"/>
      <c r="D2476" s="107"/>
      <c r="E2476" s="107"/>
      <c r="F2476" s="94"/>
      <c r="G2476" s="94"/>
      <c r="H2476" s="93"/>
      <c r="I2476" s="107"/>
    </row>
    <row r="2477" spans="1:85" x14ac:dyDescent="0.2">
      <c r="A2477" s="107"/>
      <c r="B2477" s="107"/>
      <c r="C2477" s="107"/>
      <c r="D2477" s="107"/>
      <c r="E2477" s="107"/>
      <c r="F2477" s="92"/>
      <c r="G2477" s="92"/>
      <c r="H2477" s="93"/>
      <c r="I2477" s="107"/>
    </row>
    <row r="2478" spans="1:85" x14ac:dyDescent="0.2">
      <c r="A2478" s="107"/>
      <c r="B2478" s="107"/>
      <c r="C2478" s="107"/>
      <c r="D2478" s="107"/>
      <c r="E2478" s="107"/>
      <c r="F2478" s="94"/>
      <c r="G2478" s="94"/>
      <c r="H2478" s="93"/>
      <c r="I2478" s="107"/>
    </row>
    <row r="2479" spans="1:85" x14ac:dyDescent="0.2">
      <c r="A2479" s="107"/>
      <c r="B2479" s="107"/>
      <c r="C2479" s="107"/>
      <c r="D2479" s="107"/>
      <c r="E2479" s="107"/>
      <c r="F2479" s="92"/>
      <c r="G2479" s="92"/>
      <c r="H2479" s="93"/>
      <c r="I2479" s="107"/>
    </row>
    <row r="2480" spans="1:85" x14ac:dyDescent="0.2">
      <c r="A2480" s="107"/>
      <c r="B2480" s="107"/>
      <c r="C2480" s="107"/>
      <c r="D2480" s="107"/>
      <c r="E2480" s="107"/>
      <c r="F2480" s="92"/>
      <c r="G2480" s="92"/>
      <c r="H2480" s="93"/>
      <c r="I2480" s="107"/>
    </row>
    <row r="2481" spans="1:9" x14ac:dyDescent="0.2">
      <c r="A2481" s="107"/>
      <c r="B2481" s="107"/>
      <c r="C2481" s="107"/>
      <c r="D2481" s="107"/>
      <c r="E2481" s="107"/>
      <c r="F2481" s="92"/>
      <c r="G2481" s="92"/>
      <c r="H2481" s="93"/>
      <c r="I2481" s="107"/>
    </row>
    <row r="2482" spans="1:9" x14ac:dyDescent="0.2">
      <c r="A2482" s="107"/>
      <c r="B2482" s="107"/>
      <c r="C2482" s="107"/>
      <c r="D2482" s="107"/>
      <c r="E2482" s="107"/>
      <c r="F2482" s="92"/>
      <c r="G2482" s="92"/>
      <c r="H2482" s="93"/>
      <c r="I2482" s="107"/>
    </row>
    <row r="2483" spans="1:9" x14ac:dyDescent="0.2">
      <c r="A2483" s="107"/>
      <c r="B2483" s="107"/>
      <c r="C2483" s="107"/>
      <c r="D2483" s="107"/>
      <c r="E2483" s="107"/>
      <c r="F2483" s="92"/>
      <c r="G2483" s="92"/>
      <c r="H2483" s="93"/>
      <c r="I2483" s="107"/>
    </row>
    <row r="2484" spans="1:9" x14ac:dyDescent="0.2">
      <c r="A2484" s="107"/>
      <c r="B2484" s="107"/>
      <c r="C2484" s="107"/>
      <c r="D2484" s="107"/>
      <c r="E2484" s="107"/>
      <c r="F2484" s="92"/>
      <c r="G2484" s="92"/>
      <c r="H2484" s="93"/>
      <c r="I2484" s="107"/>
    </row>
    <row r="2485" spans="1:9" x14ac:dyDescent="0.2">
      <c r="A2485" s="107"/>
      <c r="B2485" s="107"/>
      <c r="C2485" s="107"/>
      <c r="D2485" s="107"/>
      <c r="E2485" s="107"/>
      <c r="F2485" s="94"/>
      <c r="G2485" s="94"/>
      <c r="H2485" s="93"/>
      <c r="I2485" s="107"/>
    </row>
    <row r="2486" spans="1:9" x14ac:dyDescent="0.2">
      <c r="A2486" s="107"/>
      <c r="B2486" s="107"/>
      <c r="C2486" s="107"/>
      <c r="D2486" s="107"/>
      <c r="E2486" s="107"/>
      <c r="F2486" s="94"/>
      <c r="G2486" s="94"/>
      <c r="H2486" s="93"/>
      <c r="I2486" s="107"/>
    </row>
    <row r="2487" spans="1:9" x14ac:dyDescent="0.2">
      <c r="A2487" s="107"/>
      <c r="B2487" s="107"/>
      <c r="C2487" s="107"/>
      <c r="D2487" s="107"/>
      <c r="E2487" s="107"/>
      <c r="F2487" s="94"/>
      <c r="G2487" s="94"/>
      <c r="H2487" s="93"/>
      <c r="I2487" s="107"/>
    </row>
    <row r="2488" spans="1:9" x14ac:dyDescent="0.2">
      <c r="A2488" s="107"/>
      <c r="B2488" s="107"/>
      <c r="C2488" s="107"/>
      <c r="D2488" s="107"/>
      <c r="E2488" s="107"/>
      <c r="F2488" s="92"/>
      <c r="G2488" s="92"/>
      <c r="H2488" s="93"/>
      <c r="I2488" s="107"/>
    </row>
    <row r="2489" spans="1:9" x14ac:dyDescent="0.2">
      <c r="A2489" s="107"/>
      <c r="B2489" s="107"/>
      <c r="C2489" s="107"/>
      <c r="D2489" s="107"/>
      <c r="E2489" s="107"/>
      <c r="F2489" s="92"/>
      <c r="G2489" s="92"/>
      <c r="H2489" s="93"/>
      <c r="I2489" s="107"/>
    </row>
    <row r="2490" spans="1:9" x14ac:dyDescent="0.2">
      <c r="A2490" s="107"/>
      <c r="B2490" s="107"/>
      <c r="C2490" s="107"/>
      <c r="D2490" s="107"/>
      <c r="E2490" s="107"/>
      <c r="F2490" s="92"/>
      <c r="G2490" s="92"/>
      <c r="H2490" s="93"/>
      <c r="I2490" s="107"/>
    </row>
    <row r="2491" spans="1:9" x14ac:dyDescent="0.2">
      <c r="A2491" s="107"/>
      <c r="B2491" s="107"/>
      <c r="C2491" s="107"/>
      <c r="D2491" s="107"/>
      <c r="E2491" s="107"/>
      <c r="F2491" s="94"/>
      <c r="G2491" s="94"/>
      <c r="H2491" s="93"/>
      <c r="I2491" s="107"/>
    </row>
    <row r="2492" spans="1:9" x14ac:dyDescent="0.2">
      <c r="A2492" s="107"/>
      <c r="B2492" s="107"/>
      <c r="C2492" s="107"/>
      <c r="D2492" s="107"/>
      <c r="E2492" s="107"/>
      <c r="F2492" s="92"/>
      <c r="G2492" s="92"/>
      <c r="H2492" s="93"/>
      <c r="I2492" s="107"/>
    </row>
    <row r="2493" spans="1:9" x14ac:dyDescent="0.2">
      <c r="A2493" s="107"/>
      <c r="B2493" s="107"/>
      <c r="C2493" s="107"/>
      <c r="D2493" s="107"/>
      <c r="E2493" s="107"/>
      <c r="F2493" s="94"/>
      <c r="G2493" s="94"/>
      <c r="H2493" s="93"/>
      <c r="I2493" s="107"/>
    </row>
    <row r="2494" spans="1:9" x14ac:dyDescent="0.2">
      <c r="A2494" s="107"/>
      <c r="B2494" s="107"/>
      <c r="C2494" s="107"/>
      <c r="D2494" s="107"/>
      <c r="E2494" s="107"/>
      <c r="F2494" s="92"/>
      <c r="G2494" s="92"/>
      <c r="H2494" s="93"/>
      <c r="I2494" s="107"/>
    </row>
    <row r="2495" spans="1:9" x14ac:dyDescent="0.2">
      <c r="A2495" s="107"/>
      <c r="B2495" s="107"/>
      <c r="C2495" s="107"/>
      <c r="D2495" s="107"/>
      <c r="E2495" s="107"/>
      <c r="F2495" s="94"/>
      <c r="G2495" s="94"/>
      <c r="H2495" s="93"/>
      <c r="I2495" s="107"/>
    </row>
    <row r="2496" spans="1:9" x14ac:dyDescent="0.2">
      <c r="A2496" s="107"/>
      <c r="B2496" s="107"/>
      <c r="C2496" s="107"/>
      <c r="D2496" s="107"/>
      <c r="E2496" s="107"/>
      <c r="F2496" s="92"/>
      <c r="G2496" s="92"/>
      <c r="H2496" s="93"/>
      <c r="I2496" s="107"/>
    </row>
    <row r="2497" spans="1:9" x14ac:dyDescent="0.2">
      <c r="A2497" s="107"/>
      <c r="B2497" s="107"/>
      <c r="C2497" s="107"/>
      <c r="D2497" s="107"/>
      <c r="E2497" s="107"/>
      <c r="F2497" s="94"/>
      <c r="G2497" s="94"/>
      <c r="H2497" s="93"/>
      <c r="I2497" s="107"/>
    </row>
    <row r="2498" spans="1:9" x14ac:dyDescent="0.2">
      <c r="A2498" s="107"/>
      <c r="B2498" s="107"/>
      <c r="C2498" s="107"/>
      <c r="D2498" s="107"/>
      <c r="E2498" s="107"/>
      <c r="F2498" s="92"/>
      <c r="G2498" s="92"/>
      <c r="H2498" s="93"/>
      <c r="I2498" s="107"/>
    </row>
    <row r="2499" spans="1:9" x14ac:dyDescent="0.2">
      <c r="A2499" s="107"/>
      <c r="B2499" s="107"/>
      <c r="C2499" s="107"/>
      <c r="D2499" s="107"/>
      <c r="E2499" s="107"/>
      <c r="F2499" s="92"/>
      <c r="G2499" s="92"/>
      <c r="H2499" s="93"/>
      <c r="I2499" s="107"/>
    </row>
    <row r="2500" spans="1:9" x14ac:dyDescent="0.2">
      <c r="A2500" s="107"/>
      <c r="B2500" s="107"/>
      <c r="C2500" s="107"/>
      <c r="D2500" s="107"/>
      <c r="E2500" s="107"/>
      <c r="F2500" s="94"/>
      <c r="G2500" s="94"/>
      <c r="H2500" s="93"/>
      <c r="I2500" s="107"/>
    </row>
    <row r="2501" spans="1:9" x14ac:dyDescent="0.2">
      <c r="A2501" s="107"/>
      <c r="B2501" s="107"/>
      <c r="C2501" s="107"/>
      <c r="D2501" s="107"/>
      <c r="E2501" s="107"/>
      <c r="F2501" s="92"/>
      <c r="G2501" s="92"/>
      <c r="H2501" s="93"/>
      <c r="I2501" s="107"/>
    </row>
    <row r="2502" spans="1:9" x14ac:dyDescent="0.2">
      <c r="A2502" s="107"/>
      <c r="B2502" s="107"/>
      <c r="C2502" s="107"/>
      <c r="D2502" s="107"/>
      <c r="E2502" s="107"/>
      <c r="F2502" s="92"/>
      <c r="G2502" s="92"/>
      <c r="H2502" s="93"/>
      <c r="I2502" s="107"/>
    </row>
    <row r="2503" spans="1:9" x14ac:dyDescent="0.2">
      <c r="A2503" s="107"/>
      <c r="B2503" s="107"/>
      <c r="C2503" s="107"/>
      <c r="D2503" s="107"/>
      <c r="E2503" s="107"/>
      <c r="F2503" s="94"/>
      <c r="G2503" s="94"/>
      <c r="H2503" s="93"/>
      <c r="I2503" s="107"/>
    </row>
    <row r="2504" spans="1:9" x14ac:dyDescent="0.2">
      <c r="A2504" s="107"/>
      <c r="B2504" s="107"/>
      <c r="C2504" s="107"/>
      <c r="D2504" s="107"/>
      <c r="E2504" s="107"/>
      <c r="F2504" s="94"/>
      <c r="G2504" s="94"/>
      <c r="H2504" s="93"/>
      <c r="I2504" s="107"/>
    </row>
    <row r="2505" spans="1:9" x14ac:dyDescent="0.2">
      <c r="A2505" s="107"/>
      <c r="B2505" s="107"/>
      <c r="C2505" s="107"/>
      <c r="D2505" s="107"/>
      <c r="E2505" s="107"/>
      <c r="F2505" s="92"/>
      <c r="G2505" s="92"/>
      <c r="H2505" s="93"/>
      <c r="I2505" s="107"/>
    </row>
    <row r="2506" spans="1:9" x14ac:dyDescent="0.2">
      <c r="A2506" s="107"/>
      <c r="B2506" s="107"/>
      <c r="C2506" s="107"/>
      <c r="D2506" s="107"/>
      <c r="E2506" s="107"/>
      <c r="F2506" s="92"/>
      <c r="G2506" s="92"/>
      <c r="H2506" s="93"/>
      <c r="I2506" s="107"/>
    </row>
    <row r="2507" spans="1:9" x14ac:dyDescent="0.2">
      <c r="A2507" s="107"/>
      <c r="B2507" s="107"/>
      <c r="C2507" s="107"/>
      <c r="D2507" s="107"/>
      <c r="E2507" s="107"/>
      <c r="F2507" s="92"/>
      <c r="G2507" s="92"/>
      <c r="H2507" s="93"/>
      <c r="I2507" s="107"/>
    </row>
    <row r="2508" spans="1:9" x14ac:dyDescent="0.2">
      <c r="A2508" s="107"/>
      <c r="B2508" s="107"/>
      <c r="C2508" s="107"/>
      <c r="D2508" s="107"/>
      <c r="E2508" s="107"/>
      <c r="F2508" s="92"/>
      <c r="G2508" s="92"/>
      <c r="H2508" s="93"/>
      <c r="I2508" s="107"/>
    </row>
    <row r="2509" spans="1:9" x14ac:dyDescent="0.2">
      <c r="A2509" s="107"/>
      <c r="B2509" s="107"/>
      <c r="C2509" s="107"/>
      <c r="D2509" s="107"/>
      <c r="E2509" s="107"/>
      <c r="F2509" s="92"/>
      <c r="G2509" s="92"/>
      <c r="H2509" s="93"/>
      <c r="I2509" s="107"/>
    </row>
    <row r="2510" spans="1:9" x14ac:dyDescent="0.2">
      <c r="A2510" s="107"/>
      <c r="B2510" s="107"/>
      <c r="C2510" s="107"/>
      <c r="D2510" s="107"/>
      <c r="E2510" s="107"/>
      <c r="F2510" s="94"/>
      <c r="G2510" s="94"/>
      <c r="H2510" s="93"/>
      <c r="I2510" s="107"/>
    </row>
    <row r="2511" spans="1:9" x14ac:dyDescent="0.2">
      <c r="A2511" s="107"/>
      <c r="B2511" s="107"/>
      <c r="C2511" s="107"/>
      <c r="D2511" s="107"/>
      <c r="E2511" s="107"/>
      <c r="F2511" s="92"/>
      <c r="G2511" s="92"/>
      <c r="H2511" s="93"/>
      <c r="I2511" s="107"/>
    </row>
    <row r="2512" spans="1:9" x14ac:dyDescent="0.2">
      <c r="A2512" s="107"/>
      <c r="B2512" s="107"/>
      <c r="C2512" s="107"/>
      <c r="D2512" s="107"/>
      <c r="E2512" s="107"/>
      <c r="F2512" s="94"/>
      <c r="G2512" s="94"/>
      <c r="H2512" s="93"/>
      <c r="I2512" s="107"/>
    </row>
    <row r="2513" spans="1:9" x14ac:dyDescent="0.2">
      <c r="A2513" s="107"/>
      <c r="B2513" s="107"/>
      <c r="C2513" s="107"/>
      <c r="D2513" s="107"/>
      <c r="E2513" s="107"/>
      <c r="F2513" s="94"/>
      <c r="G2513" s="94"/>
      <c r="H2513" s="93"/>
      <c r="I2513" s="107"/>
    </row>
    <row r="2514" spans="1:9" x14ac:dyDescent="0.2">
      <c r="A2514" s="107"/>
      <c r="B2514" s="107"/>
      <c r="C2514" s="107"/>
      <c r="D2514" s="107"/>
      <c r="E2514" s="107"/>
      <c r="F2514" s="92"/>
      <c r="G2514" s="92"/>
      <c r="H2514" s="93"/>
      <c r="I2514" s="107"/>
    </row>
    <row r="2515" spans="1:9" x14ac:dyDescent="0.2">
      <c r="A2515" s="107"/>
      <c r="B2515" s="107"/>
      <c r="C2515" s="107"/>
      <c r="D2515" s="107"/>
      <c r="E2515" s="107"/>
      <c r="F2515" s="92"/>
      <c r="G2515" s="92"/>
      <c r="H2515" s="93"/>
      <c r="I2515" s="107"/>
    </row>
    <row r="2516" spans="1:9" x14ac:dyDescent="0.2">
      <c r="A2516" s="107"/>
      <c r="B2516" s="107"/>
      <c r="C2516" s="107"/>
      <c r="D2516" s="107"/>
      <c r="E2516" s="107"/>
      <c r="F2516" s="92"/>
      <c r="G2516" s="92"/>
      <c r="H2516" s="93"/>
      <c r="I2516" s="107"/>
    </row>
    <row r="2517" spans="1:9" x14ac:dyDescent="0.2">
      <c r="A2517" s="107"/>
      <c r="B2517" s="107"/>
      <c r="C2517" s="107"/>
      <c r="D2517" s="107"/>
      <c r="E2517" s="107"/>
      <c r="F2517" s="92"/>
      <c r="G2517" s="92"/>
      <c r="H2517" s="93"/>
      <c r="I2517" s="107"/>
    </row>
    <row r="2518" spans="1:9" x14ac:dyDescent="0.2">
      <c r="A2518" s="107"/>
      <c r="B2518" s="107"/>
      <c r="C2518" s="107"/>
      <c r="D2518" s="107"/>
      <c r="E2518" s="107"/>
      <c r="F2518" s="94"/>
      <c r="G2518" s="94"/>
      <c r="H2518" s="93"/>
      <c r="I2518" s="107"/>
    </row>
    <row r="2519" spans="1:9" x14ac:dyDescent="0.2">
      <c r="A2519" s="107"/>
      <c r="B2519" s="107"/>
      <c r="C2519" s="107"/>
      <c r="D2519" s="107"/>
      <c r="E2519" s="107"/>
      <c r="F2519" s="92"/>
      <c r="G2519" s="92"/>
      <c r="H2519" s="93"/>
      <c r="I2519" s="107"/>
    </row>
    <row r="2520" spans="1:9" x14ac:dyDescent="0.2">
      <c r="A2520" s="107"/>
      <c r="B2520" s="107"/>
      <c r="C2520" s="107"/>
      <c r="D2520" s="107"/>
      <c r="E2520" s="107"/>
      <c r="F2520" s="92"/>
      <c r="G2520" s="92"/>
      <c r="H2520" s="93"/>
      <c r="I2520" s="107"/>
    </row>
    <row r="2521" spans="1:9" x14ac:dyDescent="0.2">
      <c r="A2521" s="107"/>
      <c r="B2521" s="107"/>
      <c r="C2521" s="107"/>
      <c r="D2521" s="107"/>
      <c r="E2521" s="107"/>
      <c r="F2521" s="92"/>
      <c r="G2521" s="92"/>
      <c r="H2521" s="93"/>
      <c r="I2521" s="107"/>
    </row>
    <row r="2522" spans="1:9" x14ac:dyDescent="0.2">
      <c r="A2522" s="107"/>
      <c r="B2522" s="107"/>
      <c r="C2522" s="107"/>
      <c r="D2522" s="107"/>
      <c r="E2522" s="107"/>
      <c r="F2522" s="94"/>
      <c r="G2522" s="94"/>
      <c r="H2522" s="93"/>
      <c r="I2522" s="107"/>
    </row>
    <row r="2523" spans="1:9" x14ac:dyDescent="0.2">
      <c r="A2523" s="107"/>
      <c r="B2523" s="107"/>
      <c r="C2523" s="107"/>
      <c r="D2523" s="107"/>
      <c r="E2523" s="107"/>
      <c r="F2523" s="92"/>
      <c r="G2523" s="92"/>
      <c r="H2523" s="93"/>
      <c r="I2523" s="107"/>
    </row>
    <row r="2524" spans="1:9" x14ac:dyDescent="0.2">
      <c r="A2524" s="107"/>
      <c r="B2524" s="107"/>
      <c r="C2524" s="107"/>
      <c r="D2524" s="107"/>
      <c r="E2524" s="107"/>
      <c r="F2524" s="92"/>
      <c r="G2524" s="92"/>
      <c r="H2524" s="93"/>
      <c r="I2524" s="107"/>
    </row>
    <row r="2525" spans="1:9" x14ac:dyDescent="0.2">
      <c r="A2525" s="107"/>
      <c r="B2525" s="107"/>
      <c r="C2525" s="107"/>
      <c r="D2525" s="107"/>
      <c r="E2525" s="107"/>
      <c r="F2525" s="94"/>
      <c r="G2525" s="94"/>
      <c r="H2525" s="93"/>
      <c r="I2525" s="107"/>
    </row>
    <row r="2526" spans="1:9" x14ac:dyDescent="0.2">
      <c r="A2526" s="107"/>
      <c r="B2526" s="107"/>
      <c r="C2526" s="107"/>
      <c r="D2526" s="107"/>
      <c r="E2526" s="107"/>
      <c r="F2526" s="94"/>
      <c r="G2526" s="94"/>
      <c r="H2526" s="93"/>
      <c r="I2526" s="107"/>
    </row>
    <row r="2527" spans="1:9" x14ac:dyDescent="0.2">
      <c r="A2527" s="107"/>
      <c r="B2527" s="107"/>
      <c r="C2527" s="107"/>
      <c r="D2527" s="107"/>
      <c r="E2527" s="107"/>
      <c r="F2527" s="94"/>
      <c r="G2527" s="94"/>
      <c r="H2527" s="93"/>
      <c r="I2527" s="107"/>
    </row>
    <row r="2528" spans="1:9" x14ac:dyDescent="0.2">
      <c r="A2528" s="107"/>
      <c r="B2528" s="107"/>
      <c r="C2528" s="107"/>
      <c r="D2528" s="107"/>
      <c r="E2528" s="107"/>
      <c r="F2528" s="92"/>
      <c r="G2528" s="92"/>
      <c r="H2528" s="93"/>
      <c r="I2528" s="107"/>
    </row>
    <row r="2529" spans="1:9" x14ac:dyDescent="0.2">
      <c r="A2529" s="107"/>
      <c r="B2529" s="107"/>
      <c r="C2529" s="107"/>
      <c r="D2529" s="107"/>
      <c r="E2529" s="107"/>
      <c r="F2529" s="92"/>
      <c r="G2529" s="92"/>
      <c r="H2529" s="93"/>
      <c r="I2529" s="107"/>
    </row>
    <row r="2530" spans="1:9" x14ac:dyDescent="0.2">
      <c r="A2530" s="107"/>
      <c r="B2530" s="107"/>
      <c r="C2530" s="107"/>
      <c r="D2530" s="107"/>
      <c r="E2530" s="107"/>
      <c r="F2530" s="92"/>
      <c r="G2530" s="92"/>
      <c r="H2530" s="93"/>
      <c r="I2530" s="107"/>
    </row>
    <row r="2531" spans="1:9" x14ac:dyDescent="0.2">
      <c r="A2531" s="107"/>
      <c r="B2531" s="107"/>
      <c r="C2531" s="107"/>
      <c r="D2531" s="107"/>
      <c r="E2531" s="107"/>
      <c r="F2531" s="92"/>
      <c r="G2531" s="92"/>
      <c r="H2531" s="93"/>
      <c r="I2531" s="107"/>
    </row>
    <row r="2532" spans="1:9" x14ac:dyDescent="0.2">
      <c r="A2532" s="107"/>
      <c r="B2532" s="107"/>
      <c r="C2532" s="107"/>
      <c r="D2532" s="107"/>
      <c r="E2532" s="107"/>
      <c r="F2532" s="92"/>
      <c r="G2532" s="92"/>
      <c r="H2532" s="93"/>
      <c r="I2532" s="107"/>
    </row>
    <row r="2533" spans="1:9" x14ac:dyDescent="0.2">
      <c r="A2533" s="107"/>
      <c r="B2533" s="107"/>
      <c r="C2533" s="107"/>
      <c r="D2533" s="107"/>
      <c r="E2533" s="107"/>
      <c r="F2533" s="92"/>
      <c r="G2533" s="92"/>
      <c r="H2533" s="93"/>
      <c r="I2533" s="107"/>
    </row>
    <row r="2534" spans="1:9" x14ac:dyDescent="0.2">
      <c r="A2534" s="107"/>
      <c r="B2534" s="107"/>
      <c r="C2534" s="107"/>
      <c r="D2534" s="107"/>
      <c r="E2534" s="107"/>
      <c r="F2534" s="94"/>
      <c r="G2534" s="94"/>
      <c r="H2534" s="95"/>
      <c r="I2534" s="107"/>
    </row>
    <row r="2535" spans="1:9" x14ac:dyDescent="0.2">
      <c r="A2535" s="107"/>
      <c r="B2535" s="107"/>
      <c r="C2535" s="107"/>
      <c r="D2535" s="107"/>
      <c r="E2535" s="107"/>
      <c r="F2535" s="92"/>
      <c r="G2535" s="92"/>
      <c r="H2535" s="93"/>
      <c r="I2535" s="107"/>
    </row>
    <row r="2536" spans="1:9" x14ac:dyDescent="0.2">
      <c r="A2536" s="107"/>
      <c r="B2536" s="107"/>
      <c r="C2536" s="107"/>
      <c r="D2536" s="107"/>
      <c r="E2536" s="107"/>
      <c r="F2536" s="94"/>
      <c r="G2536" s="94"/>
      <c r="H2536" s="95"/>
      <c r="I2536" s="107"/>
    </row>
    <row r="2537" spans="1:9" x14ac:dyDescent="0.2">
      <c r="A2537" s="107"/>
      <c r="B2537" s="107"/>
      <c r="C2537" s="107"/>
      <c r="D2537" s="107"/>
      <c r="E2537" s="107"/>
      <c r="F2537" s="92"/>
      <c r="G2537" s="92"/>
      <c r="H2537" s="93"/>
      <c r="I2537" s="107"/>
    </row>
    <row r="2538" spans="1:9" x14ac:dyDescent="0.2">
      <c r="A2538" s="107"/>
      <c r="B2538" s="107"/>
      <c r="C2538" s="107"/>
      <c r="D2538" s="107"/>
      <c r="E2538" s="107"/>
      <c r="F2538" s="92"/>
      <c r="G2538" s="92"/>
      <c r="H2538" s="93"/>
      <c r="I2538" s="107"/>
    </row>
    <row r="2539" spans="1:9" x14ac:dyDescent="0.2">
      <c r="A2539" s="107"/>
      <c r="B2539" s="107"/>
      <c r="C2539" s="107"/>
      <c r="D2539" s="107"/>
      <c r="E2539" s="107"/>
      <c r="F2539" s="92"/>
      <c r="G2539" s="92"/>
      <c r="H2539" s="93"/>
      <c r="I2539" s="107"/>
    </row>
    <row r="2540" spans="1:9" x14ac:dyDescent="0.2">
      <c r="A2540" s="107"/>
      <c r="B2540" s="107"/>
      <c r="C2540" s="107"/>
      <c r="D2540" s="107"/>
      <c r="E2540" s="107"/>
      <c r="F2540" s="92"/>
      <c r="G2540" s="92"/>
      <c r="H2540" s="93"/>
      <c r="I2540" s="107"/>
    </row>
    <row r="2541" spans="1:9" x14ac:dyDescent="0.2">
      <c r="A2541" s="107"/>
      <c r="B2541" s="107"/>
      <c r="C2541" s="107"/>
      <c r="D2541" s="107"/>
      <c r="E2541" s="107"/>
      <c r="F2541" s="195"/>
      <c r="G2541" s="195"/>
      <c r="H2541" s="93"/>
      <c r="I2541" s="107"/>
    </row>
    <row r="2542" spans="1:9" x14ac:dyDescent="0.2">
      <c r="A2542" s="107"/>
      <c r="B2542" s="107"/>
      <c r="C2542" s="107"/>
      <c r="D2542" s="107"/>
      <c r="E2542" s="107"/>
      <c r="F2542" s="92"/>
      <c r="G2542" s="92"/>
      <c r="H2542" s="93"/>
      <c r="I2542" s="107"/>
    </row>
    <row r="2543" spans="1:9" x14ac:dyDescent="0.2">
      <c r="A2543" s="107"/>
      <c r="B2543" s="107"/>
      <c r="C2543" s="107"/>
      <c r="D2543" s="107"/>
      <c r="E2543" s="107"/>
      <c r="F2543" s="92"/>
      <c r="G2543" s="92"/>
      <c r="H2543" s="93"/>
      <c r="I2543" s="107"/>
    </row>
    <row r="2544" spans="1:9" x14ac:dyDescent="0.2">
      <c r="A2544" s="107"/>
      <c r="B2544" s="107"/>
      <c r="C2544" s="107"/>
      <c r="D2544" s="107"/>
      <c r="E2544" s="107"/>
      <c r="F2544" s="92"/>
      <c r="G2544" s="92"/>
      <c r="H2544" s="93"/>
      <c r="I2544" s="107"/>
    </row>
    <row r="2545" spans="1:9" x14ac:dyDescent="0.2">
      <c r="A2545" s="107"/>
      <c r="B2545" s="107"/>
      <c r="C2545" s="107"/>
      <c r="D2545" s="107"/>
      <c r="E2545" s="107"/>
      <c r="F2545" s="92"/>
      <c r="G2545" s="92"/>
      <c r="H2545" s="93"/>
      <c r="I2545" s="107"/>
    </row>
    <row r="2546" spans="1:9" x14ac:dyDescent="0.2">
      <c r="A2546" s="107"/>
      <c r="B2546" s="107"/>
      <c r="C2546" s="107"/>
      <c r="D2546" s="107"/>
      <c r="E2546" s="107"/>
      <c r="F2546" s="92"/>
      <c r="G2546" s="92"/>
      <c r="H2546" s="93"/>
      <c r="I2546" s="107"/>
    </row>
    <row r="2547" spans="1:9" x14ac:dyDescent="0.2">
      <c r="A2547" s="107"/>
      <c r="B2547" s="107"/>
      <c r="C2547" s="107"/>
      <c r="D2547" s="107"/>
      <c r="E2547" s="107"/>
      <c r="F2547" s="92"/>
      <c r="G2547" s="92"/>
      <c r="H2547" s="93"/>
      <c r="I2547" s="107"/>
    </row>
    <row r="2548" spans="1:9" x14ac:dyDescent="0.2">
      <c r="A2548" s="107"/>
      <c r="B2548" s="107"/>
      <c r="C2548" s="107"/>
      <c r="D2548" s="107"/>
      <c r="E2548" s="107"/>
      <c r="F2548" s="94"/>
      <c r="G2548" s="94"/>
      <c r="H2548" s="93"/>
      <c r="I2548" s="107"/>
    </row>
    <row r="2549" spans="1:9" x14ac:dyDescent="0.2">
      <c r="A2549" s="107"/>
      <c r="B2549" s="107"/>
      <c r="C2549" s="107"/>
      <c r="D2549" s="107"/>
      <c r="E2549" s="107"/>
      <c r="F2549" s="179"/>
      <c r="G2549" s="179"/>
      <c r="H2549" s="93"/>
      <c r="I2549" s="107"/>
    </row>
    <row r="2550" spans="1:9" x14ac:dyDescent="0.2">
      <c r="A2550" s="107"/>
      <c r="B2550" s="107"/>
      <c r="C2550" s="107"/>
      <c r="D2550" s="107"/>
      <c r="E2550" s="107"/>
      <c r="F2550" s="92"/>
      <c r="G2550" s="92"/>
      <c r="H2550" s="93"/>
      <c r="I2550" s="107"/>
    </row>
    <row r="2551" spans="1:9" x14ac:dyDescent="0.2">
      <c r="A2551" s="107"/>
      <c r="B2551" s="107"/>
      <c r="C2551" s="107"/>
      <c r="D2551" s="107"/>
      <c r="E2551" s="107"/>
      <c r="F2551" s="92"/>
      <c r="G2551" s="92"/>
      <c r="H2551" s="93"/>
      <c r="I2551" s="107"/>
    </row>
    <row r="2552" spans="1:9" x14ac:dyDescent="0.2">
      <c r="A2552" s="107"/>
      <c r="B2552" s="107"/>
      <c r="C2552" s="107"/>
      <c r="D2552" s="107"/>
      <c r="E2552" s="107"/>
      <c r="F2552" s="92"/>
      <c r="G2552" s="92"/>
      <c r="H2552" s="93"/>
      <c r="I2552" s="107"/>
    </row>
    <row r="2553" spans="1:9" x14ac:dyDescent="0.2">
      <c r="A2553" s="107"/>
      <c r="B2553" s="107"/>
      <c r="C2553" s="107"/>
      <c r="D2553" s="107"/>
      <c r="E2553" s="107"/>
      <c r="F2553" s="179"/>
      <c r="G2553" s="179"/>
      <c r="H2553" s="93"/>
      <c r="I2553" s="107"/>
    </row>
    <row r="2554" spans="1:9" x14ac:dyDescent="0.2">
      <c r="A2554" s="107"/>
      <c r="B2554" s="107"/>
      <c r="C2554" s="107"/>
      <c r="D2554" s="107"/>
      <c r="E2554" s="107"/>
      <c r="F2554" s="92"/>
      <c r="G2554" s="92"/>
      <c r="H2554" s="93"/>
      <c r="I2554" s="107"/>
    </row>
    <row r="2555" spans="1:9" x14ac:dyDescent="0.2">
      <c r="A2555" s="107"/>
      <c r="B2555" s="107"/>
      <c r="C2555" s="107"/>
      <c r="D2555" s="107"/>
      <c r="E2555" s="107"/>
      <c r="F2555" s="92"/>
      <c r="G2555" s="92"/>
      <c r="H2555" s="93"/>
      <c r="I2555" s="107"/>
    </row>
    <row r="2556" spans="1:9" x14ac:dyDescent="0.2">
      <c r="A2556" s="107"/>
      <c r="B2556" s="107"/>
      <c r="C2556" s="107"/>
      <c r="D2556" s="107"/>
      <c r="E2556" s="107"/>
      <c r="F2556" s="94"/>
      <c r="G2556" s="94"/>
      <c r="H2556" s="93"/>
      <c r="I2556" s="107"/>
    </row>
    <row r="2557" spans="1:9" x14ac:dyDescent="0.2">
      <c r="A2557" s="107"/>
      <c r="B2557" s="107"/>
      <c r="C2557" s="107"/>
      <c r="D2557" s="107"/>
      <c r="E2557" s="107"/>
      <c r="F2557" s="94"/>
      <c r="G2557" s="94"/>
      <c r="H2557" s="93"/>
      <c r="I2557" s="107"/>
    </row>
    <row r="2558" spans="1:9" x14ac:dyDescent="0.2">
      <c r="A2558" s="107"/>
      <c r="B2558" s="107"/>
      <c r="C2558" s="107"/>
      <c r="D2558" s="107"/>
      <c r="E2558" s="107"/>
      <c r="F2558" s="92"/>
      <c r="G2558" s="92"/>
      <c r="H2558" s="93"/>
      <c r="I2558" s="107"/>
    </row>
    <row r="2559" spans="1:9" x14ac:dyDescent="0.2">
      <c r="A2559" s="107"/>
      <c r="B2559" s="107"/>
      <c r="C2559" s="107"/>
      <c r="D2559" s="107"/>
      <c r="E2559" s="107"/>
      <c r="F2559" s="94"/>
      <c r="G2559" s="94"/>
      <c r="H2559" s="93"/>
      <c r="I2559" s="107"/>
    </row>
    <row r="2560" spans="1:9" x14ac:dyDescent="0.2">
      <c r="A2560" s="107"/>
      <c r="B2560" s="107"/>
      <c r="C2560" s="107"/>
      <c r="D2560" s="107"/>
      <c r="E2560" s="107"/>
      <c r="F2560" s="195"/>
      <c r="G2560" s="195"/>
      <c r="H2560" s="93"/>
      <c r="I2560" s="107"/>
    </row>
    <row r="2561" spans="1:9" x14ac:dyDescent="0.2">
      <c r="A2561" s="107"/>
      <c r="B2561" s="107"/>
      <c r="C2561" s="107"/>
      <c r="D2561" s="107"/>
      <c r="E2561" s="107"/>
      <c r="F2561" s="94"/>
      <c r="G2561" s="94"/>
      <c r="H2561" s="93"/>
      <c r="I2561" s="107"/>
    </row>
    <row r="2562" spans="1:9" x14ac:dyDescent="0.2">
      <c r="A2562" s="107"/>
      <c r="B2562" s="107"/>
      <c r="C2562" s="107"/>
      <c r="D2562" s="107"/>
      <c r="E2562" s="107"/>
      <c r="F2562" s="92"/>
      <c r="G2562" s="92"/>
      <c r="H2562" s="93"/>
      <c r="I2562" s="107"/>
    </row>
    <row r="2563" spans="1:9" x14ac:dyDescent="0.2">
      <c r="A2563" s="107"/>
      <c r="B2563" s="107"/>
      <c r="C2563" s="107"/>
      <c r="D2563" s="107"/>
      <c r="E2563" s="107"/>
      <c r="F2563" s="92"/>
      <c r="G2563" s="92"/>
      <c r="H2563" s="93"/>
      <c r="I2563" s="107"/>
    </row>
    <row r="2564" spans="1:9" x14ac:dyDescent="0.2">
      <c r="A2564" s="107"/>
      <c r="B2564" s="107"/>
      <c r="C2564" s="107"/>
      <c r="D2564" s="107"/>
      <c r="E2564" s="107"/>
      <c r="F2564" s="92"/>
      <c r="G2564" s="92"/>
      <c r="H2564" s="93"/>
      <c r="I2564" s="107"/>
    </row>
    <row r="2565" spans="1:9" x14ac:dyDescent="0.2">
      <c r="A2565" s="107"/>
      <c r="B2565" s="107"/>
      <c r="C2565" s="107"/>
      <c r="D2565" s="107"/>
      <c r="E2565" s="107"/>
      <c r="F2565" s="92"/>
      <c r="G2565" s="92"/>
      <c r="H2565" s="93"/>
      <c r="I2565" s="107"/>
    </row>
    <row r="2566" spans="1:9" x14ac:dyDescent="0.2">
      <c r="A2566" s="107"/>
      <c r="B2566" s="107"/>
      <c r="C2566" s="107"/>
      <c r="D2566" s="107"/>
      <c r="E2566" s="107"/>
      <c r="F2566" s="92"/>
      <c r="G2566" s="92"/>
      <c r="H2566" s="93"/>
      <c r="I2566" s="107"/>
    </row>
    <row r="2567" spans="1:9" x14ac:dyDescent="0.2">
      <c r="A2567" s="107"/>
      <c r="B2567" s="107"/>
      <c r="C2567" s="107"/>
      <c r="D2567" s="107"/>
      <c r="E2567" s="107"/>
      <c r="F2567" s="92"/>
      <c r="G2567" s="92"/>
      <c r="H2567" s="93"/>
      <c r="I2567" s="107"/>
    </row>
    <row r="2568" spans="1:9" x14ac:dyDescent="0.2">
      <c r="A2568" s="107"/>
      <c r="B2568" s="107"/>
      <c r="C2568" s="107"/>
      <c r="D2568" s="107"/>
      <c r="E2568" s="107"/>
      <c r="F2568" s="94"/>
      <c r="G2568" s="94"/>
      <c r="H2568" s="95"/>
      <c r="I2568" s="107"/>
    </row>
    <row r="2569" spans="1:9" x14ac:dyDescent="0.2">
      <c r="A2569" s="107"/>
      <c r="B2569" s="107"/>
      <c r="C2569" s="107"/>
      <c r="D2569" s="107"/>
      <c r="E2569" s="107"/>
      <c r="F2569" s="92"/>
      <c r="G2569" s="92"/>
      <c r="H2569" s="93"/>
      <c r="I2569" s="107"/>
    </row>
    <row r="2570" spans="1:9" x14ac:dyDescent="0.2">
      <c r="A2570" s="107"/>
      <c r="B2570" s="107"/>
      <c r="C2570" s="107"/>
      <c r="D2570" s="107"/>
      <c r="E2570" s="107"/>
      <c r="F2570" s="92"/>
      <c r="G2570" s="92"/>
      <c r="H2570" s="93"/>
      <c r="I2570" s="107"/>
    </row>
    <row r="2571" spans="1:9" x14ac:dyDescent="0.2">
      <c r="A2571" s="107"/>
      <c r="B2571" s="107"/>
      <c r="C2571" s="107"/>
      <c r="D2571" s="107"/>
      <c r="E2571" s="107"/>
      <c r="F2571" s="92"/>
      <c r="G2571" s="92"/>
      <c r="H2571" s="93"/>
      <c r="I2571" s="107"/>
    </row>
    <row r="2572" spans="1:9" x14ac:dyDescent="0.2">
      <c r="A2572" s="107"/>
      <c r="B2572" s="107"/>
      <c r="C2572" s="107"/>
      <c r="D2572" s="107"/>
      <c r="E2572" s="107"/>
      <c r="F2572" s="92"/>
      <c r="G2572" s="92"/>
      <c r="H2572" s="93"/>
      <c r="I2572" s="107"/>
    </row>
    <row r="2573" spans="1:9" x14ac:dyDescent="0.2">
      <c r="A2573" s="107"/>
      <c r="B2573" s="107"/>
      <c r="C2573" s="107"/>
      <c r="D2573" s="107"/>
      <c r="E2573" s="107"/>
      <c r="F2573" s="92"/>
      <c r="G2573" s="92"/>
      <c r="H2573" s="93"/>
      <c r="I2573" s="107"/>
    </row>
    <row r="2574" spans="1:9" x14ac:dyDescent="0.2">
      <c r="A2574" s="107"/>
      <c r="B2574" s="107"/>
      <c r="C2574" s="107"/>
      <c r="D2574" s="107"/>
      <c r="E2574" s="107"/>
      <c r="F2574" s="94"/>
      <c r="G2574" s="94"/>
      <c r="H2574" s="93"/>
      <c r="I2574" s="107"/>
    </row>
    <row r="2575" spans="1:9" x14ac:dyDescent="0.2">
      <c r="A2575" s="107"/>
      <c r="B2575" s="107"/>
      <c r="C2575" s="107"/>
      <c r="D2575" s="107"/>
      <c r="E2575" s="107"/>
      <c r="F2575" s="92"/>
      <c r="G2575" s="92"/>
      <c r="H2575" s="93"/>
      <c r="I2575" s="107"/>
    </row>
    <row r="2576" spans="1:9" x14ac:dyDescent="0.2">
      <c r="A2576" s="107"/>
      <c r="B2576" s="107"/>
      <c r="C2576" s="107"/>
      <c r="D2576" s="107"/>
      <c r="E2576" s="107"/>
      <c r="F2576" s="92"/>
      <c r="G2576" s="92"/>
      <c r="H2576" s="93"/>
      <c r="I2576" s="107"/>
    </row>
    <row r="2577" spans="1:9" x14ac:dyDescent="0.2">
      <c r="A2577" s="107"/>
      <c r="B2577" s="107"/>
      <c r="C2577" s="107"/>
      <c r="D2577" s="107"/>
      <c r="E2577" s="107"/>
      <c r="F2577" s="94"/>
      <c r="G2577" s="94"/>
      <c r="H2577" s="93"/>
      <c r="I2577" s="107"/>
    </row>
    <row r="2578" spans="1:9" x14ac:dyDescent="0.2">
      <c r="A2578" s="107"/>
      <c r="B2578" s="107"/>
      <c r="C2578" s="107"/>
      <c r="D2578" s="107"/>
      <c r="E2578" s="107"/>
      <c r="F2578" s="92"/>
      <c r="G2578" s="92"/>
      <c r="H2578" s="93"/>
      <c r="I2578" s="107"/>
    </row>
    <row r="2579" spans="1:9" x14ac:dyDescent="0.2">
      <c r="A2579" s="107"/>
      <c r="B2579" s="107"/>
      <c r="C2579" s="107"/>
      <c r="D2579" s="107"/>
      <c r="E2579" s="107"/>
      <c r="F2579" s="92"/>
      <c r="G2579" s="92"/>
      <c r="H2579" s="93"/>
      <c r="I2579" s="107"/>
    </row>
    <row r="2580" spans="1:9" x14ac:dyDescent="0.2">
      <c r="A2580" s="107"/>
      <c r="B2580" s="107"/>
      <c r="C2580" s="107"/>
      <c r="D2580" s="107"/>
      <c r="E2580" s="107"/>
      <c r="F2580" s="124"/>
      <c r="G2580" s="124"/>
      <c r="H2580" s="93"/>
      <c r="I2580" s="107"/>
    </row>
    <row r="2581" spans="1:9" x14ac:dyDescent="0.2">
      <c r="A2581" s="107"/>
      <c r="B2581" s="107"/>
      <c r="C2581" s="107"/>
      <c r="D2581" s="107"/>
      <c r="E2581" s="107"/>
      <c r="F2581" s="124"/>
      <c r="G2581" s="124"/>
      <c r="H2581" s="93"/>
      <c r="I2581" s="107"/>
    </row>
    <row r="2582" spans="1:9" x14ac:dyDescent="0.2">
      <c r="A2582" s="107"/>
      <c r="B2582" s="107"/>
      <c r="C2582" s="107"/>
      <c r="D2582" s="107"/>
      <c r="E2582" s="107"/>
      <c r="F2582" s="92"/>
      <c r="G2582" s="92"/>
      <c r="H2582" s="93"/>
      <c r="I2582" s="107"/>
    </row>
    <row r="2583" spans="1:9" x14ac:dyDescent="0.2">
      <c r="A2583" s="107"/>
      <c r="B2583" s="107"/>
      <c r="C2583" s="107"/>
      <c r="D2583" s="107"/>
      <c r="E2583" s="107"/>
      <c r="F2583" s="92"/>
      <c r="G2583" s="92"/>
      <c r="H2583" s="93"/>
      <c r="I2583" s="107"/>
    </row>
    <row r="2584" spans="1:9" x14ac:dyDescent="0.2">
      <c r="A2584" s="107"/>
      <c r="B2584" s="107"/>
      <c r="C2584" s="107"/>
      <c r="D2584" s="107"/>
      <c r="E2584" s="107"/>
      <c r="F2584" s="92"/>
      <c r="G2584" s="92"/>
      <c r="H2584" s="93"/>
      <c r="I2584" s="107"/>
    </row>
    <row r="2585" spans="1:9" x14ac:dyDescent="0.2">
      <c r="A2585" s="107"/>
      <c r="B2585" s="107"/>
      <c r="C2585" s="107"/>
      <c r="D2585" s="107"/>
      <c r="E2585" s="107"/>
      <c r="F2585" s="92"/>
      <c r="G2585" s="92"/>
      <c r="H2585" s="93"/>
      <c r="I2585" s="107"/>
    </row>
    <row r="2586" spans="1:9" x14ac:dyDescent="0.2">
      <c r="A2586" s="107"/>
      <c r="B2586" s="107"/>
      <c r="C2586" s="107"/>
      <c r="D2586" s="107"/>
      <c r="E2586" s="107"/>
      <c r="F2586" s="92"/>
      <c r="G2586" s="92"/>
      <c r="H2586" s="93"/>
      <c r="I2586" s="107"/>
    </row>
    <row r="2587" spans="1:9" x14ac:dyDescent="0.2">
      <c r="A2587" s="107"/>
      <c r="B2587" s="107"/>
      <c r="C2587" s="107"/>
      <c r="D2587" s="107"/>
      <c r="E2587" s="107"/>
      <c r="F2587" s="92"/>
      <c r="G2587" s="92"/>
      <c r="H2587" s="93"/>
      <c r="I2587" s="107"/>
    </row>
    <row r="2588" spans="1:9" x14ac:dyDescent="0.2">
      <c r="A2588" s="107"/>
      <c r="B2588" s="107"/>
      <c r="C2588" s="107"/>
      <c r="D2588" s="107"/>
      <c r="E2588" s="107"/>
      <c r="F2588" s="92"/>
      <c r="G2588" s="92"/>
      <c r="H2588" s="93"/>
      <c r="I2588" s="107"/>
    </row>
    <row r="2589" spans="1:9" x14ac:dyDescent="0.2">
      <c r="A2589" s="107"/>
      <c r="B2589" s="107"/>
      <c r="C2589" s="107"/>
      <c r="D2589" s="107"/>
      <c r="E2589" s="107"/>
      <c r="F2589" s="92"/>
      <c r="G2589" s="92"/>
      <c r="H2589" s="93"/>
      <c r="I2589" s="107"/>
    </row>
    <row r="2590" spans="1:9" x14ac:dyDescent="0.2">
      <c r="A2590" s="107"/>
      <c r="B2590" s="107"/>
      <c r="C2590" s="107"/>
      <c r="D2590" s="107"/>
      <c r="E2590" s="107"/>
      <c r="F2590" s="92"/>
      <c r="G2590" s="92"/>
      <c r="H2590" s="93"/>
      <c r="I2590" s="107"/>
    </row>
    <row r="2591" spans="1:9" x14ac:dyDescent="0.2">
      <c r="A2591" s="107"/>
      <c r="B2591" s="107"/>
      <c r="C2591" s="107"/>
      <c r="D2591" s="107"/>
      <c r="E2591" s="107"/>
      <c r="F2591" s="92"/>
      <c r="G2591" s="92"/>
      <c r="H2591" s="93"/>
      <c r="I2591" s="107"/>
    </row>
    <row r="2592" spans="1:9" x14ac:dyDescent="0.2">
      <c r="A2592" s="107"/>
      <c r="B2592" s="107"/>
      <c r="C2592" s="107"/>
      <c r="D2592" s="107"/>
      <c r="E2592" s="107"/>
      <c r="F2592" s="92"/>
      <c r="G2592" s="92"/>
      <c r="H2592" s="93"/>
      <c r="I2592" s="107"/>
    </row>
    <row r="2593" spans="1:9" x14ac:dyDescent="0.2">
      <c r="A2593" s="107"/>
      <c r="B2593" s="107"/>
      <c r="C2593" s="107"/>
      <c r="D2593" s="107"/>
      <c r="E2593" s="107"/>
      <c r="F2593" s="179"/>
      <c r="G2593" s="179"/>
      <c r="H2593" s="93"/>
      <c r="I2593" s="107"/>
    </row>
    <row r="2594" spans="1:9" x14ac:dyDescent="0.2">
      <c r="A2594" s="107"/>
      <c r="B2594" s="107"/>
      <c r="C2594" s="107"/>
      <c r="D2594" s="107"/>
      <c r="E2594" s="107"/>
      <c r="F2594" s="92"/>
      <c r="G2594" s="92"/>
      <c r="H2594" s="93"/>
      <c r="I2594" s="107"/>
    </row>
    <row r="2595" spans="1:9" x14ac:dyDescent="0.2">
      <c r="A2595" s="107"/>
      <c r="B2595" s="107"/>
      <c r="C2595" s="107"/>
      <c r="D2595" s="107"/>
      <c r="E2595" s="107"/>
      <c r="F2595" s="92"/>
      <c r="G2595" s="92"/>
      <c r="H2595" s="93"/>
      <c r="I2595" s="107"/>
    </row>
    <row r="2596" spans="1:9" x14ac:dyDescent="0.2">
      <c r="A2596" s="107"/>
      <c r="B2596" s="107"/>
      <c r="C2596" s="107"/>
      <c r="D2596" s="107"/>
      <c r="E2596" s="107"/>
      <c r="F2596" s="92"/>
      <c r="G2596" s="92"/>
      <c r="H2596" s="93"/>
      <c r="I2596" s="107"/>
    </row>
    <row r="2597" spans="1:9" x14ac:dyDescent="0.2">
      <c r="A2597" s="107"/>
      <c r="B2597" s="107"/>
      <c r="C2597" s="107"/>
      <c r="D2597" s="107"/>
      <c r="E2597" s="107"/>
      <c r="F2597" s="92"/>
      <c r="G2597" s="92"/>
      <c r="H2597" s="93"/>
      <c r="I2597" s="107"/>
    </row>
    <row r="2598" spans="1:9" x14ac:dyDescent="0.2">
      <c r="A2598" s="107"/>
      <c r="B2598" s="107"/>
      <c r="C2598" s="107"/>
      <c r="D2598" s="107"/>
      <c r="E2598" s="107"/>
      <c r="F2598" s="92"/>
      <c r="G2598" s="92"/>
      <c r="H2598" s="93"/>
      <c r="I2598" s="107"/>
    </row>
    <row r="2599" spans="1:9" x14ac:dyDescent="0.2">
      <c r="A2599" s="107"/>
      <c r="B2599" s="107"/>
      <c r="C2599" s="107"/>
      <c r="D2599" s="107"/>
      <c r="E2599" s="107"/>
      <c r="F2599" s="92"/>
      <c r="G2599" s="92"/>
      <c r="H2599" s="93"/>
      <c r="I2599" s="107"/>
    </row>
    <row r="2600" spans="1:9" x14ac:dyDescent="0.2">
      <c r="A2600" s="107"/>
      <c r="B2600" s="107"/>
      <c r="C2600" s="107"/>
      <c r="D2600" s="107"/>
      <c r="E2600" s="107"/>
      <c r="F2600" s="92"/>
      <c r="G2600" s="92"/>
      <c r="H2600" s="93"/>
      <c r="I2600" s="107"/>
    </row>
    <row r="2601" spans="1:9" x14ac:dyDescent="0.2">
      <c r="A2601" s="107"/>
      <c r="B2601" s="107"/>
      <c r="C2601" s="107"/>
      <c r="D2601" s="107"/>
      <c r="E2601" s="107"/>
      <c r="F2601" s="92"/>
      <c r="G2601" s="92"/>
      <c r="H2601" s="93"/>
      <c r="I2601" s="107"/>
    </row>
    <row r="2602" spans="1:9" x14ac:dyDescent="0.2">
      <c r="A2602" s="107"/>
      <c r="B2602" s="107"/>
      <c r="C2602" s="107"/>
      <c r="D2602" s="107"/>
      <c r="E2602" s="107"/>
      <c r="F2602" s="94"/>
      <c r="G2602" s="94"/>
      <c r="H2602" s="93"/>
      <c r="I2602" s="107"/>
    </row>
    <row r="2603" spans="1:9" x14ac:dyDescent="0.2">
      <c r="A2603" s="107"/>
      <c r="B2603" s="107"/>
      <c r="C2603" s="107"/>
      <c r="D2603" s="107"/>
      <c r="E2603" s="107"/>
      <c r="F2603" s="92"/>
      <c r="G2603" s="92"/>
      <c r="H2603" s="93"/>
      <c r="I2603" s="107"/>
    </row>
    <row r="2604" spans="1:9" x14ac:dyDescent="0.2">
      <c r="A2604" s="107"/>
      <c r="B2604" s="107"/>
      <c r="C2604" s="107"/>
      <c r="D2604" s="107"/>
      <c r="E2604" s="107"/>
      <c r="F2604" s="92"/>
      <c r="G2604" s="92"/>
      <c r="H2604" s="93"/>
      <c r="I2604" s="107"/>
    </row>
    <row r="2605" spans="1:9" x14ac:dyDescent="0.2">
      <c r="A2605" s="107"/>
      <c r="B2605" s="107"/>
      <c r="C2605" s="107"/>
      <c r="D2605" s="107"/>
      <c r="E2605" s="107"/>
      <c r="F2605" s="124"/>
      <c r="G2605" s="124"/>
      <c r="H2605" s="93"/>
      <c r="I2605" s="107"/>
    </row>
    <row r="2606" spans="1:9" x14ac:dyDescent="0.2">
      <c r="A2606" s="107"/>
      <c r="B2606" s="107"/>
      <c r="C2606" s="107"/>
      <c r="D2606" s="107"/>
      <c r="E2606" s="107"/>
      <c r="F2606" s="124"/>
      <c r="G2606" s="124"/>
      <c r="H2606" s="93"/>
      <c r="I2606" s="107"/>
    </row>
    <row r="2607" spans="1:9" x14ac:dyDescent="0.2">
      <c r="A2607" s="107"/>
      <c r="B2607" s="107"/>
      <c r="C2607" s="107"/>
      <c r="D2607" s="107"/>
      <c r="E2607" s="107"/>
      <c r="F2607" s="92"/>
      <c r="G2607" s="92"/>
      <c r="H2607" s="93"/>
      <c r="I2607" s="107"/>
    </row>
    <row r="2608" spans="1:9" x14ac:dyDescent="0.2">
      <c r="A2608" s="107"/>
      <c r="B2608" s="107"/>
      <c r="C2608" s="107"/>
      <c r="D2608" s="107"/>
      <c r="E2608" s="107"/>
      <c r="F2608" s="92"/>
      <c r="G2608" s="92"/>
      <c r="H2608" s="93"/>
      <c r="I2608" s="107"/>
    </row>
    <row r="2609" spans="1:9" x14ac:dyDescent="0.2">
      <c r="A2609" s="107"/>
      <c r="B2609" s="107"/>
      <c r="C2609" s="107"/>
      <c r="D2609" s="107"/>
      <c r="E2609" s="107"/>
      <c r="F2609" s="92"/>
      <c r="G2609" s="92"/>
      <c r="H2609" s="93"/>
      <c r="I2609" s="107"/>
    </row>
    <row r="2610" spans="1:9" x14ac:dyDescent="0.2">
      <c r="A2610" s="107"/>
      <c r="B2610" s="107"/>
      <c r="C2610" s="107"/>
      <c r="D2610" s="107"/>
      <c r="E2610" s="107"/>
      <c r="F2610" s="92"/>
      <c r="G2610" s="92"/>
      <c r="H2610" s="93"/>
      <c r="I2610" s="107"/>
    </row>
    <row r="2611" spans="1:9" x14ac:dyDescent="0.2">
      <c r="A2611" s="107"/>
      <c r="B2611" s="107"/>
      <c r="C2611" s="107"/>
      <c r="D2611" s="107"/>
      <c r="E2611" s="107"/>
      <c r="F2611" s="92"/>
      <c r="G2611" s="92"/>
      <c r="H2611" s="93"/>
      <c r="I2611" s="107"/>
    </row>
    <row r="2612" spans="1:9" x14ac:dyDescent="0.2">
      <c r="A2612" s="107"/>
      <c r="B2612" s="107"/>
      <c r="C2612" s="107"/>
      <c r="D2612" s="107"/>
      <c r="E2612" s="107"/>
      <c r="F2612" s="92"/>
      <c r="G2612" s="92"/>
      <c r="H2612" s="93"/>
      <c r="I2612" s="107"/>
    </row>
    <row r="2613" spans="1:9" x14ac:dyDescent="0.2">
      <c r="A2613" s="107"/>
      <c r="B2613" s="107"/>
      <c r="C2613" s="107"/>
      <c r="D2613" s="107"/>
      <c r="E2613" s="107"/>
      <c r="F2613" s="92"/>
      <c r="G2613" s="92"/>
      <c r="H2613" s="93"/>
      <c r="I2613" s="107"/>
    </row>
    <row r="2614" spans="1:9" x14ac:dyDescent="0.2">
      <c r="A2614" s="107"/>
      <c r="B2614" s="107"/>
      <c r="C2614" s="107"/>
      <c r="D2614" s="107"/>
      <c r="E2614" s="107"/>
      <c r="F2614" s="94"/>
      <c r="G2614" s="94"/>
      <c r="H2614" s="93"/>
      <c r="I2614" s="107"/>
    </row>
    <row r="2615" spans="1:9" x14ac:dyDescent="0.2">
      <c r="A2615" s="107"/>
      <c r="B2615" s="107"/>
      <c r="C2615" s="107"/>
      <c r="D2615" s="107"/>
      <c r="E2615" s="107"/>
      <c r="F2615" s="94"/>
      <c r="G2615" s="94"/>
      <c r="H2615" s="93"/>
      <c r="I2615" s="107"/>
    </row>
    <row r="2616" spans="1:9" ht="12" customHeight="1" x14ac:dyDescent="0.2">
      <c r="A2616" s="107"/>
      <c r="B2616" s="107"/>
      <c r="C2616" s="107"/>
      <c r="D2616" s="107"/>
      <c r="E2616" s="107"/>
      <c r="F2616" s="94"/>
      <c r="G2616" s="94"/>
      <c r="H2616" s="93"/>
      <c r="I2616" s="107"/>
    </row>
    <row r="2617" spans="1:9" ht="12" customHeight="1" x14ac:dyDescent="0.2">
      <c r="A2617" s="107"/>
      <c r="B2617" s="107"/>
      <c r="C2617" s="107"/>
      <c r="D2617" s="107"/>
      <c r="E2617" s="107"/>
      <c r="F2617" s="94"/>
      <c r="G2617" s="94"/>
      <c r="H2617" s="93"/>
      <c r="I2617" s="107"/>
    </row>
    <row r="2618" spans="1:9" ht="12" customHeight="1" x14ac:dyDescent="0.2">
      <c r="A2618" s="107"/>
      <c r="B2618" s="107"/>
      <c r="C2618" s="107"/>
      <c r="D2618" s="107"/>
      <c r="E2618" s="107"/>
      <c r="F2618" s="92"/>
      <c r="G2618" s="92"/>
      <c r="H2618" s="93"/>
      <c r="I2618" s="107"/>
    </row>
    <row r="2619" spans="1:9" ht="12" customHeight="1" x14ac:dyDescent="0.2">
      <c r="A2619" s="107"/>
      <c r="B2619" s="107"/>
      <c r="C2619" s="107"/>
      <c r="D2619" s="107"/>
      <c r="E2619" s="107"/>
      <c r="F2619" s="94"/>
      <c r="G2619" s="94"/>
      <c r="H2619" s="93"/>
      <c r="I2619" s="107"/>
    </row>
    <row r="2620" spans="1:9" ht="12" customHeight="1" x14ac:dyDescent="0.2">
      <c r="A2620" s="107"/>
      <c r="B2620" s="107"/>
      <c r="C2620" s="107"/>
      <c r="D2620" s="107"/>
      <c r="E2620" s="107"/>
      <c r="F2620" s="92"/>
      <c r="G2620" s="92"/>
      <c r="H2620" s="93"/>
      <c r="I2620" s="107"/>
    </row>
    <row r="2621" spans="1:9" ht="12" customHeight="1" x14ac:dyDescent="0.2">
      <c r="A2621" s="107"/>
      <c r="B2621" s="107"/>
      <c r="C2621" s="107"/>
      <c r="D2621" s="107"/>
      <c r="E2621" s="107"/>
      <c r="F2621" s="92"/>
      <c r="G2621" s="92"/>
      <c r="H2621" s="92"/>
      <c r="I2621" s="107"/>
    </row>
    <row r="2622" spans="1:9" ht="12" customHeight="1" x14ac:dyDescent="0.2">
      <c r="A2622" s="107"/>
      <c r="B2622" s="107"/>
      <c r="C2622" s="107"/>
      <c r="D2622" s="107"/>
      <c r="E2622" s="107"/>
      <c r="F2622" s="92"/>
      <c r="G2622" s="92"/>
      <c r="H2622" s="93"/>
      <c r="I2622" s="107"/>
    </row>
    <row r="2623" spans="1:9" ht="12" customHeight="1" x14ac:dyDescent="0.2">
      <c r="A2623" s="107"/>
      <c r="B2623" s="107"/>
      <c r="C2623" s="107"/>
      <c r="D2623" s="107"/>
      <c r="E2623" s="107"/>
      <c r="F2623" s="179"/>
      <c r="G2623" s="179"/>
      <c r="H2623" s="93"/>
      <c r="I2623" s="107"/>
    </row>
    <row r="2624" spans="1:9" ht="12" customHeight="1" x14ac:dyDescent="0.2">
      <c r="A2624" s="107"/>
      <c r="B2624" s="107"/>
      <c r="C2624" s="107"/>
      <c r="D2624" s="107"/>
      <c r="E2624" s="107"/>
      <c r="F2624" s="92"/>
      <c r="G2624" s="92"/>
      <c r="H2624" s="93"/>
      <c r="I2624" s="107"/>
    </row>
    <row r="2625" spans="1:85" ht="12" customHeight="1" x14ac:dyDescent="0.2">
      <c r="A2625" s="107"/>
      <c r="B2625" s="107"/>
      <c r="C2625" s="107"/>
      <c r="D2625" s="107"/>
      <c r="E2625" s="107"/>
      <c r="F2625" s="92"/>
      <c r="G2625" s="92"/>
      <c r="H2625" s="93"/>
      <c r="I2625" s="107"/>
    </row>
    <row r="2626" spans="1:85" ht="12" customHeight="1" x14ac:dyDescent="0.2">
      <c r="A2626" s="107"/>
      <c r="B2626" s="107"/>
      <c r="C2626" s="107"/>
      <c r="D2626" s="107"/>
      <c r="E2626" s="107"/>
      <c r="F2626" s="94"/>
      <c r="G2626" s="94"/>
      <c r="H2626" s="95"/>
      <c r="I2626" s="107"/>
    </row>
    <row r="2627" spans="1:85" ht="12" customHeight="1" x14ac:dyDescent="0.2">
      <c r="A2627" s="107"/>
      <c r="B2627" s="107"/>
      <c r="C2627" s="107"/>
      <c r="D2627" s="107"/>
      <c r="E2627" s="107"/>
      <c r="F2627" s="179"/>
      <c r="G2627" s="179"/>
      <c r="H2627" s="93"/>
      <c r="I2627" s="107"/>
    </row>
    <row r="2628" spans="1:85" ht="12" customHeight="1" x14ac:dyDescent="0.2">
      <c r="A2628" s="107"/>
      <c r="B2628" s="107"/>
      <c r="C2628" s="107"/>
      <c r="D2628" s="107"/>
      <c r="E2628" s="107"/>
      <c r="F2628" s="94"/>
      <c r="G2628" s="94"/>
      <c r="H2628" s="95"/>
      <c r="I2628" s="107"/>
    </row>
    <row r="2629" spans="1:85" ht="12" customHeight="1" x14ac:dyDescent="0.2">
      <c r="A2629" s="107"/>
      <c r="B2629" s="107"/>
      <c r="C2629" s="107"/>
      <c r="D2629" s="107"/>
      <c r="E2629" s="107"/>
      <c r="F2629" s="179"/>
      <c r="G2629" s="179"/>
      <c r="H2629" s="93"/>
      <c r="I2629" s="107"/>
    </row>
    <row r="2630" spans="1:85" ht="12" customHeight="1" x14ac:dyDescent="0.2">
      <c r="A2630" s="107"/>
      <c r="B2630" s="107"/>
      <c r="C2630" s="107"/>
      <c r="D2630" s="107"/>
      <c r="E2630" s="107"/>
      <c r="F2630" s="92"/>
      <c r="G2630" s="92"/>
      <c r="H2630" s="93"/>
      <c r="I2630" s="107"/>
    </row>
    <row r="2631" spans="1:85" ht="12" customHeight="1" x14ac:dyDescent="0.2">
      <c r="A2631" s="107"/>
      <c r="B2631" s="107"/>
      <c r="C2631" s="107"/>
      <c r="D2631" s="107"/>
      <c r="E2631" s="107"/>
      <c r="F2631" s="92"/>
      <c r="G2631" s="92"/>
      <c r="H2631" s="93"/>
      <c r="I2631" s="107"/>
    </row>
    <row r="2632" spans="1:85" ht="12" customHeight="1" x14ac:dyDescent="0.2">
      <c r="A2632" s="107"/>
      <c r="B2632" s="107"/>
      <c r="C2632" s="107"/>
      <c r="D2632" s="107"/>
      <c r="E2632" s="107"/>
      <c r="F2632" s="92"/>
      <c r="G2632" s="92"/>
      <c r="H2632" s="93"/>
      <c r="I2632" s="107"/>
    </row>
    <row r="2633" spans="1:85" ht="12" customHeight="1" x14ac:dyDescent="0.2">
      <c r="A2633" s="107"/>
      <c r="B2633" s="107"/>
      <c r="C2633" s="107"/>
      <c r="D2633" s="107"/>
      <c r="E2633" s="107"/>
      <c r="F2633" s="92"/>
      <c r="G2633" s="92"/>
      <c r="H2633" s="93"/>
      <c r="I2633" s="107"/>
    </row>
    <row r="2634" spans="1:85" ht="12" customHeight="1" x14ac:dyDescent="0.2">
      <c r="A2634" s="107"/>
      <c r="B2634" s="107"/>
      <c r="C2634" s="107"/>
      <c r="D2634" s="107"/>
      <c r="E2634" s="107"/>
      <c r="F2634" s="92"/>
      <c r="G2634" s="92"/>
      <c r="H2634" s="93"/>
      <c r="I2634" s="107"/>
    </row>
    <row r="2635" spans="1:85" ht="12" customHeight="1" x14ac:dyDescent="0.2">
      <c r="A2635" s="107"/>
      <c r="B2635" s="107"/>
      <c r="C2635" s="107"/>
      <c r="D2635" s="107"/>
      <c r="E2635" s="107"/>
      <c r="F2635" s="92"/>
      <c r="G2635" s="92"/>
      <c r="H2635" s="93"/>
      <c r="I2635" s="107"/>
    </row>
    <row r="2636" spans="1:85" ht="12" customHeight="1" x14ac:dyDescent="0.2">
      <c r="A2636" s="107"/>
      <c r="B2636" s="107"/>
      <c r="C2636" s="107"/>
      <c r="D2636" s="107"/>
      <c r="E2636" s="107"/>
      <c r="F2636" s="94"/>
      <c r="G2636" s="94"/>
      <c r="H2636" s="93"/>
      <c r="I2636" s="107"/>
      <c r="N2636" s="100"/>
      <c r="O2636" s="100"/>
      <c r="P2636" s="100"/>
      <c r="Q2636" s="100"/>
      <c r="R2636" s="100"/>
      <c r="S2636" s="100"/>
      <c r="T2636" s="100"/>
      <c r="U2636" s="100"/>
      <c r="V2636" s="100"/>
      <c r="W2636" s="100"/>
      <c r="X2636" s="100"/>
      <c r="Y2636" s="100"/>
      <c r="Z2636" s="100"/>
      <c r="AA2636" s="100"/>
      <c r="AB2636" s="100"/>
      <c r="AC2636" s="100"/>
      <c r="AD2636" s="100"/>
      <c r="AE2636" s="100"/>
      <c r="AF2636" s="100"/>
      <c r="AG2636" s="100"/>
      <c r="AH2636" s="100"/>
      <c r="AI2636" s="100"/>
      <c r="AJ2636" s="100"/>
      <c r="AK2636" s="100"/>
      <c r="AL2636" s="100"/>
      <c r="AM2636" s="100"/>
      <c r="AN2636" s="100"/>
      <c r="AO2636" s="100"/>
      <c r="AP2636" s="100"/>
      <c r="AQ2636" s="100"/>
      <c r="AR2636" s="100"/>
      <c r="AS2636" s="100"/>
      <c r="AT2636" s="100"/>
      <c r="AU2636" s="100"/>
      <c r="AV2636" s="100"/>
      <c r="AW2636" s="100"/>
      <c r="AX2636" s="100"/>
      <c r="AY2636" s="100"/>
      <c r="AZ2636" s="100"/>
      <c r="BA2636" s="100"/>
      <c r="BB2636" s="100"/>
      <c r="BC2636" s="100"/>
      <c r="BD2636" s="100"/>
      <c r="BE2636" s="100"/>
      <c r="BF2636" s="100"/>
      <c r="BG2636" s="100"/>
      <c r="BH2636" s="100"/>
      <c r="BI2636" s="100"/>
      <c r="BJ2636" s="100"/>
      <c r="BK2636" s="100"/>
      <c r="BL2636" s="100"/>
      <c r="BM2636" s="100"/>
      <c r="BN2636" s="100"/>
      <c r="BO2636" s="100"/>
      <c r="BP2636" s="100"/>
      <c r="BQ2636" s="100"/>
      <c r="BR2636" s="100"/>
      <c r="BS2636" s="100"/>
      <c r="BT2636" s="100"/>
      <c r="BU2636" s="100"/>
      <c r="BV2636" s="100"/>
      <c r="BW2636" s="100"/>
      <c r="BX2636" s="100"/>
      <c r="BY2636" s="100"/>
      <c r="BZ2636" s="100"/>
      <c r="CA2636" s="100"/>
      <c r="CB2636" s="100"/>
      <c r="CC2636" s="100"/>
      <c r="CD2636" s="100"/>
      <c r="CE2636" s="100"/>
      <c r="CF2636" s="100"/>
      <c r="CG2636" s="100"/>
    </row>
    <row r="2637" spans="1:85" ht="12" customHeight="1" x14ac:dyDescent="0.2">
      <c r="A2637" s="107"/>
      <c r="B2637" s="107"/>
      <c r="C2637" s="107"/>
      <c r="D2637" s="107"/>
      <c r="E2637" s="107"/>
      <c r="F2637" s="94"/>
      <c r="G2637" s="94"/>
      <c r="H2637" s="95"/>
      <c r="I2637" s="107"/>
      <c r="L2637" s="100"/>
      <c r="M2637" s="100"/>
    </row>
    <row r="2638" spans="1:85" ht="12" customHeight="1" x14ac:dyDescent="0.2">
      <c r="A2638" s="107"/>
      <c r="B2638" s="107"/>
      <c r="C2638" s="107"/>
      <c r="D2638" s="107"/>
      <c r="E2638" s="107"/>
      <c r="F2638" s="94"/>
      <c r="G2638" s="94"/>
      <c r="H2638" s="93"/>
      <c r="I2638" s="107"/>
    </row>
    <row r="2639" spans="1:85" ht="12" customHeight="1" x14ac:dyDescent="0.2">
      <c r="A2639" s="107"/>
      <c r="B2639" s="107"/>
      <c r="C2639" s="107"/>
      <c r="D2639" s="107"/>
      <c r="E2639" s="107"/>
      <c r="F2639" s="94"/>
      <c r="G2639" s="94"/>
      <c r="H2639" s="93"/>
      <c r="I2639" s="107"/>
    </row>
    <row r="2640" spans="1:85" x14ac:dyDescent="0.2">
      <c r="A2640" s="107"/>
      <c r="B2640" s="107"/>
      <c r="C2640" s="107"/>
      <c r="D2640" s="107"/>
      <c r="E2640" s="107"/>
      <c r="F2640" s="92"/>
      <c r="G2640" s="92"/>
      <c r="H2640" s="93"/>
      <c r="I2640" s="107"/>
    </row>
    <row r="2641" spans="1:9" x14ac:dyDescent="0.2">
      <c r="A2641" s="107"/>
      <c r="B2641" s="107"/>
      <c r="C2641" s="107"/>
      <c r="D2641" s="107"/>
      <c r="E2641" s="107"/>
      <c r="F2641" s="94"/>
      <c r="G2641" s="94"/>
      <c r="H2641" s="93"/>
      <c r="I2641" s="107"/>
    </row>
    <row r="2642" spans="1:9" x14ac:dyDescent="0.2">
      <c r="A2642" s="107"/>
      <c r="B2642" s="107"/>
      <c r="C2642" s="107"/>
      <c r="D2642" s="107"/>
      <c r="E2642" s="107"/>
      <c r="F2642" s="92"/>
      <c r="G2642" s="92"/>
      <c r="H2642" s="93"/>
      <c r="I2642" s="107"/>
    </row>
    <row r="2643" spans="1:9" x14ac:dyDescent="0.2">
      <c r="A2643" s="107"/>
      <c r="B2643" s="107"/>
      <c r="C2643" s="107"/>
      <c r="D2643" s="107"/>
      <c r="E2643" s="107"/>
      <c r="F2643" s="92"/>
      <c r="G2643" s="92"/>
      <c r="H2643" s="93"/>
      <c r="I2643" s="107"/>
    </row>
    <row r="2644" spans="1:9" x14ac:dyDescent="0.2">
      <c r="A2644" s="107"/>
      <c r="B2644" s="107"/>
      <c r="C2644" s="107"/>
      <c r="D2644" s="107"/>
      <c r="E2644" s="107"/>
      <c r="F2644" s="92"/>
      <c r="G2644" s="92"/>
      <c r="H2644" s="93"/>
      <c r="I2644" s="107"/>
    </row>
    <row r="2645" spans="1:9" x14ac:dyDescent="0.2">
      <c r="A2645" s="107"/>
      <c r="B2645" s="107"/>
      <c r="C2645" s="107"/>
      <c r="D2645" s="107"/>
      <c r="E2645" s="107"/>
      <c r="F2645" s="92"/>
      <c r="G2645" s="92"/>
      <c r="H2645" s="93"/>
      <c r="I2645" s="107"/>
    </row>
    <row r="2646" spans="1:9" x14ac:dyDescent="0.2">
      <c r="A2646" s="107"/>
      <c r="B2646" s="107"/>
      <c r="C2646" s="107"/>
      <c r="D2646" s="107"/>
      <c r="E2646" s="107"/>
      <c r="F2646" s="92"/>
      <c r="G2646" s="92"/>
      <c r="H2646" s="93"/>
      <c r="I2646" s="107"/>
    </row>
    <row r="2647" spans="1:9" x14ac:dyDescent="0.2">
      <c r="A2647" s="107"/>
      <c r="B2647" s="107"/>
      <c r="C2647" s="107"/>
      <c r="D2647" s="107"/>
      <c r="E2647" s="107"/>
      <c r="F2647" s="92"/>
      <c r="G2647" s="92"/>
      <c r="H2647" s="93"/>
      <c r="I2647" s="107"/>
    </row>
    <row r="2648" spans="1:9" x14ac:dyDescent="0.2">
      <c r="A2648" s="107"/>
      <c r="B2648" s="107"/>
      <c r="C2648" s="107"/>
      <c r="D2648" s="107"/>
      <c r="E2648" s="107"/>
      <c r="F2648" s="92"/>
      <c r="G2648" s="92"/>
      <c r="H2648" s="93"/>
      <c r="I2648" s="107"/>
    </row>
    <row r="2649" spans="1:9" x14ac:dyDescent="0.2">
      <c r="A2649" s="107"/>
      <c r="B2649" s="107"/>
      <c r="C2649" s="107"/>
      <c r="D2649" s="107"/>
      <c r="E2649" s="107"/>
      <c r="F2649" s="92"/>
      <c r="G2649" s="92"/>
      <c r="H2649" s="93"/>
      <c r="I2649" s="107"/>
    </row>
    <row r="2650" spans="1:9" x14ac:dyDescent="0.2">
      <c r="A2650" s="107"/>
      <c r="B2650" s="107"/>
      <c r="C2650" s="107"/>
      <c r="D2650" s="107"/>
      <c r="E2650" s="107"/>
      <c r="F2650" s="94"/>
      <c r="G2650" s="94"/>
      <c r="H2650" s="93"/>
      <c r="I2650" s="107"/>
    </row>
    <row r="2651" spans="1:9" x14ac:dyDescent="0.2">
      <c r="A2651" s="107"/>
      <c r="B2651" s="107"/>
      <c r="C2651" s="107"/>
      <c r="D2651" s="107"/>
      <c r="E2651" s="107"/>
      <c r="F2651" s="92"/>
      <c r="G2651" s="92"/>
      <c r="H2651" s="93"/>
      <c r="I2651" s="107"/>
    </row>
    <row r="2652" spans="1:9" x14ac:dyDescent="0.2">
      <c r="A2652" s="107"/>
      <c r="B2652" s="107"/>
      <c r="C2652" s="107"/>
      <c r="D2652" s="107"/>
      <c r="E2652" s="107"/>
      <c r="F2652" s="92"/>
      <c r="G2652" s="92"/>
      <c r="H2652" s="93"/>
      <c r="I2652" s="107"/>
    </row>
    <row r="2653" spans="1:9" x14ac:dyDescent="0.2">
      <c r="A2653" s="107"/>
      <c r="B2653" s="107"/>
      <c r="C2653" s="107"/>
      <c r="D2653" s="107"/>
      <c r="E2653" s="107"/>
      <c r="F2653" s="92"/>
      <c r="G2653" s="92"/>
      <c r="H2653" s="93"/>
      <c r="I2653" s="107"/>
    </row>
    <row r="2654" spans="1:9" x14ac:dyDescent="0.2">
      <c r="A2654" s="107"/>
      <c r="B2654" s="107"/>
      <c r="C2654" s="107"/>
      <c r="D2654" s="107"/>
      <c r="E2654" s="107"/>
      <c r="F2654" s="92"/>
      <c r="G2654" s="92"/>
      <c r="H2654" s="93"/>
      <c r="I2654" s="107"/>
    </row>
    <row r="2655" spans="1:9" x14ac:dyDescent="0.2">
      <c r="A2655" s="107"/>
      <c r="B2655" s="107"/>
      <c r="C2655" s="107"/>
      <c r="D2655" s="107"/>
      <c r="E2655" s="107"/>
      <c r="F2655" s="94"/>
      <c r="G2655" s="94"/>
      <c r="H2655" s="93"/>
      <c r="I2655" s="107"/>
    </row>
    <row r="2656" spans="1:9" x14ac:dyDescent="0.2">
      <c r="A2656" s="107"/>
      <c r="B2656" s="107"/>
      <c r="C2656" s="107"/>
      <c r="D2656" s="107"/>
      <c r="E2656" s="107"/>
      <c r="F2656" s="92"/>
      <c r="G2656" s="92"/>
      <c r="H2656" s="93"/>
      <c r="I2656" s="107"/>
    </row>
    <row r="2657" spans="1:9" x14ac:dyDescent="0.2">
      <c r="A2657" s="107"/>
      <c r="B2657" s="107"/>
      <c r="C2657" s="107"/>
      <c r="D2657" s="107"/>
      <c r="E2657" s="107"/>
      <c r="F2657" s="92"/>
      <c r="G2657" s="92"/>
      <c r="H2657" s="93"/>
      <c r="I2657" s="107"/>
    </row>
    <row r="2658" spans="1:9" x14ac:dyDescent="0.2">
      <c r="A2658" s="107"/>
      <c r="B2658" s="107"/>
      <c r="C2658" s="107"/>
      <c r="D2658" s="107"/>
      <c r="E2658" s="107"/>
      <c r="F2658" s="94"/>
      <c r="G2658" s="94"/>
      <c r="H2658" s="93"/>
      <c r="I2658" s="107"/>
    </row>
    <row r="2659" spans="1:9" x14ac:dyDescent="0.2">
      <c r="A2659" s="107"/>
      <c r="B2659" s="107"/>
      <c r="C2659" s="107"/>
      <c r="D2659" s="107"/>
      <c r="E2659" s="107"/>
      <c r="F2659" s="92"/>
      <c r="G2659" s="92"/>
      <c r="H2659" s="93"/>
      <c r="I2659" s="107"/>
    </row>
    <row r="2660" spans="1:9" x14ac:dyDescent="0.2">
      <c r="A2660" s="107"/>
      <c r="B2660" s="107"/>
      <c r="C2660" s="107"/>
      <c r="D2660" s="107"/>
      <c r="E2660" s="107"/>
      <c r="F2660" s="92"/>
      <c r="G2660" s="92"/>
      <c r="H2660" s="93"/>
      <c r="I2660" s="107"/>
    </row>
    <row r="2661" spans="1:9" x14ac:dyDescent="0.2">
      <c r="A2661" s="107"/>
      <c r="B2661" s="107"/>
      <c r="C2661" s="107"/>
      <c r="D2661" s="107"/>
      <c r="E2661" s="107"/>
      <c r="F2661" s="94"/>
      <c r="G2661" s="94"/>
      <c r="H2661" s="93"/>
      <c r="I2661" s="107"/>
    </row>
    <row r="2662" spans="1:9" x14ac:dyDescent="0.2">
      <c r="A2662" s="107"/>
      <c r="B2662" s="107"/>
      <c r="C2662" s="107"/>
      <c r="D2662" s="107"/>
      <c r="E2662" s="107"/>
      <c r="F2662" s="92"/>
      <c r="G2662" s="92"/>
      <c r="H2662" s="93"/>
      <c r="I2662" s="107"/>
    </row>
    <row r="2663" spans="1:9" x14ac:dyDescent="0.2">
      <c r="A2663" s="107"/>
      <c r="B2663" s="107"/>
      <c r="C2663" s="107"/>
      <c r="D2663" s="107"/>
      <c r="E2663" s="107"/>
      <c r="F2663" s="92"/>
      <c r="G2663" s="92"/>
      <c r="H2663" s="93"/>
      <c r="I2663" s="107"/>
    </row>
    <row r="2664" spans="1:9" x14ac:dyDescent="0.2">
      <c r="A2664" s="107"/>
      <c r="B2664" s="107"/>
      <c r="C2664" s="107"/>
      <c r="D2664" s="107"/>
      <c r="E2664" s="107"/>
      <c r="F2664" s="94"/>
      <c r="G2664" s="94"/>
      <c r="H2664" s="93"/>
      <c r="I2664" s="107"/>
    </row>
    <row r="2665" spans="1:9" x14ac:dyDescent="0.2">
      <c r="A2665" s="107"/>
      <c r="B2665" s="107"/>
      <c r="C2665" s="107"/>
      <c r="D2665" s="107"/>
      <c r="E2665" s="107"/>
      <c r="F2665" s="92"/>
      <c r="G2665" s="92"/>
      <c r="H2665" s="93"/>
      <c r="I2665" s="107"/>
    </row>
    <row r="2666" spans="1:9" x14ac:dyDescent="0.2">
      <c r="A2666" s="107"/>
      <c r="B2666" s="107"/>
      <c r="C2666" s="107"/>
      <c r="D2666" s="107"/>
      <c r="E2666" s="107"/>
      <c r="F2666" s="92"/>
      <c r="G2666" s="92"/>
      <c r="H2666" s="93"/>
      <c r="I2666" s="107"/>
    </row>
    <row r="2667" spans="1:9" x14ac:dyDescent="0.2">
      <c r="A2667" s="107"/>
      <c r="B2667" s="107"/>
      <c r="C2667" s="107"/>
      <c r="D2667" s="107"/>
      <c r="E2667" s="107"/>
      <c r="F2667" s="92"/>
      <c r="G2667" s="92"/>
      <c r="H2667" s="93"/>
      <c r="I2667" s="107"/>
    </row>
    <row r="2668" spans="1:9" x14ac:dyDescent="0.2">
      <c r="A2668" s="107"/>
      <c r="B2668" s="107"/>
      <c r="C2668" s="107"/>
      <c r="D2668" s="107"/>
      <c r="E2668" s="107"/>
      <c r="F2668" s="92"/>
      <c r="G2668" s="92"/>
      <c r="H2668" s="93"/>
      <c r="I2668" s="107"/>
    </row>
    <row r="2669" spans="1:9" x14ac:dyDescent="0.2">
      <c r="A2669" s="107"/>
      <c r="B2669" s="107"/>
      <c r="C2669" s="107"/>
      <c r="D2669" s="107"/>
      <c r="E2669" s="107"/>
      <c r="F2669" s="92"/>
      <c r="G2669" s="92"/>
      <c r="H2669" s="93"/>
      <c r="I2669" s="107"/>
    </row>
    <row r="2670" spans="1:9" x14ac:dyDescent="0.2">
      <c r="A2670" s="107"/>
      <c r="B2670" s="107"/>
      <c r="C2670" s="107"/>
      <c r="D2670" s="107"/>
      <c r="E2670" s="107"/>
      <c r="F2670" s="94"/>
      <c r="G2670" s="94"/>
      <c r="H2670" s="93"/>
      <c r="I2670" s="107"/>
    </row>
    <row r="2671" spans="1:9" x14ac:dyDescent="0.2">
      <c r="A2671" s="107"/>
      <c r="B2671" s="107"/>
      <c r="C2671" s="107"/>
      <c r="D2671" s="107"/>
      <c r="E2671" s="107"/>
      <c r="F2671" s="92"/>
      <c r="G2671" s="92"/>
      <c r="H2671" s="93"/>
      <c r="I2671" s="107"/>
    </row>
    <row r="2672" spans="1:9" x14ac:dyDescent="0.2">
      <c r="A2672" s="107"/>
      <c r="B2672" s="107"/>
      <c r="C2672" s="107"/>
      <c r="D2672" s="107"/>
      <c r="E2672" s="107"/>
      <c r="F2672" s="94"/>
      <c r="G2672" s="94"/>
      <c r="H2672" s="93"/>
      <c r="I2672" s="107"/>
    </row>
    <row r="2673" spans="1:9" x14ac:dyDescent="0.2">
      <c r="A2673" s="107"/>
      <c r="B2673" s="107"/>
      <c r="C2673" s="107"/>
      <c r="D2673" s="107"/>
      <c r="E2673" s="107"/>
      <c r="F2673" s="92"/>
      <c r="G2673" s="92"/>
      <c r="H2673" s="93"/>
      <c r="I2673" s="107"/>
    </row>
    <row r="2674" spans="1:9" x14ac:dyDescent="0.2">
      <c r="A2674" s="107"/>
      <c r="B2674" s="107"/>
      <c r="C2674" s="107"/>
      <c r="D2674" s="107"/>
      <c r="E2674" s="107"/>
      <c r="F2674" s="92"/>
      <c r="G2674" s="92"/>
      <c r="H2674" s="93"/>
      <c r="I2674" s="107"/>
    </row>
    <row r="2675" spans="1:9" x14ac:dyDescent="0.2">
      <c r="A2675" s="107"/>
      <c r="B2675" s="107"/>
      <c r="C2675" s="107"/>
      <c r="D2675" s="107"/>
      <c r="E2675" s="107"/>
      <c r="F2675" s="92"/>
      <c r="G2675" s="92"/>
      <c r="H2675" s="93"/>
      <c r="I2675" s="107"/>
    </row>
    <row r="2676" spans="1:9" x14ac:dyDescent="0.2">
      <c r="A2676" s="107"/>
      <c r="B2676" s="107"/>
      <c r="C2676" s="107"/>
      <c r="D2676" s="107"/>
      <c r="E2676" s="107"/>
      <c r="F2676" s="92"/>
      <c r="G2676" s="92"/>
      <c r="H2676" s="93"/>
      <c r="I2676" s="107"/>
    </row>
    <row r="2677" spans="1:9" x14ac:dyDescent="0.2">
      <c r="A2677" s="107"/>
      <c r="B2677" s="107"/>
      <c r="C2677" s="107"/>
      <c r="D2677" s="107"/>
      <c r="E2677" s="107"/>
      <c r="F2677" s="92"/>
      <c r="G2677" s="92"/>
      <c r="H2677" s="93"/>
      <c r="I2677" s="107"/>
    </row>
    <row r="2678" spans="1:9" x14ac:dyDescent="0.2">
      <c r="A2678" s="107"/>
      <c r="B2678" s="107"/>
      <c r="C2678" s="107"/>
      <c r="D2678" s="107"/>
      <c r="E2678" s="107"/>
      <c r="F2678" s="92"/>
      <c r="G2678" s="92"/>
      <c r="H2678" s="93"/>
      <c r="I2678" s="107"/>
    </row>
    <row r="2679" spans="1:9" x14ac:dyDescent="0.2">
      <c r="A2679" s="107"/>
      <c r="B2679" s="107"/>
      <c r="C2679" s="107"/>
      <c r="D2679" s="107"/>
      <c r="E2679" s="107"/>
      <c r="F2679" s="92"/>
      <c r="G2679" s="92"/>
      <c r="H2679" s="93"/>
      <c r="I2679" s="107"/>
    </row>
    <row r="2680" spans="1:9" x14ac:dyDescent="0.2">
      <c r="A2680" s="107"/>
      <c r="B2680" s="107"/>
      <c r="C2680" s="107"/>
      <c r="D2680" s="107"/>
      <c r="E2680" s="107"/>
      <c r="F2680" s="94"/>
      <c r="G2680" s="94"/>
      <c r="H2680" s="93"/>
      <c r="I2680" s="107"/>
    </row>
    <row r="2681" spans="1:9" x14ac:dyDescent="0.2">
      <c r="A2681" s="107"/>
      <c r="B2681" s="107"/>
      <c r="C2681" s="107"/>
      <c r="D2681" s="107"/>
      <c r="E2681" s="107"/>
      <c r="F2681" s="94"/>
      <c r="G2681" s="94"/>
      <c r="H2681" s="93"/>
      <c r="I2681" s="107"/>
    </row>
    <row r="2682" spans="1:9" x14ac:dyDescent="0.2">
      <c r="A2682" s="107"/>
      <c r="B2682" s="107"/>
      <c r="C2682" s="107"/>
      <c r="D2682" s="107"/>
      <c r="E2682" s="107"/>
      <c r="F2682" s="94"/>
      <c r="G2682" s="94"/>
      <c r="H2682" s="93"/>
      <c r="I2682" s="107"/>
    </row>
    <row r="2683" spans="1:9" x14ac:dyDescent="0.2">
      <c r="A2683" s="107"/>
      <c r="B2683" s="107"/>
      <c r="C2683" s="107"/>
      <c r="D2683" s="107"/>
      <c r="E2683" s="107"/>
      <c r="F2683" s="92"/>
      <c r="G2683" s="92"/>
      <c r="H2683" s="93"/>
      <c r="I2683" s="107"/>
    </row>
    <row r="2684" spans="1:9" x14ac:dyDescent="0.2">
      <c r="A2684" s="107"/>
      <c r="B2684" s="107"/>
      <c r="C2684" s="107"/>
      <c r="D2684" s="107"/>
      <c r="E2684" s="107"/>
      <c r="F2684" s="92"/>
      <c r="G2684" s="92"/>
      <c r="H2684" s="93"/>
      <c r="I2684" s="107"/>
    </row>
    <row r="2685" spans="1:9" x14ac:dyDescent="0.2">
      <c r="A2685" s="107"/>
      <c r="B2685" s="107"/>
      <c r="C2685" s="107"/>
      <c r="D2685" s="107"/>
      <c r="E2685" s="107"/>
      <c r="F2685" s="92"/>
      <c r="G2685" s="92"/>
      <c r="H2685" s="93"/>
      <c r="I2685" s="107"/>
    </row>
    <row r="2686" spans="1:9" x14ac:dyDescent="0.2">
      <c r="A2686" s="107"/>
      <c r="B2686" s="107"/>
      <c r="C2686" s="107"/>
      <c r="D2686" s="107"/>
      <c r="E2686" s="107"/>
      <c r="F2686" s="92"/>
      <c r="G2686" s="92"/>
      <c r="H2686" s="93"/>
      <c r="I2686" s="107"/>
    </row>
    <row r="2687" spans="1:9" x14ac:dyDescent="0.2">
      <c r="A2687" s="107"/>
      <c r="B2687" s="107"/>
      <c r="C2687" s="107"/>
      <c r="D2687" s="107"/>
      <c r="E2687" s="107"/>
      <c r="F2687" s="92"/>
      <c r="G2687" s="92"/>
      <c r="H2687" s="93"/>
      <c r="I2687" s="107"/>
    </row>
    <row r="2688" spans="1:9" x14ac:dyDescent="0.2">
      <c r="A2688" s="107"/>
      <c r="B2688" s="107"/>
      <c r="C2688" s="107"/>
      <c r="D2688" s="107"/>
      <c r="E2688" s="107"/>
      <c r="F2688" s="92"/>
      <c r="G2688" s="92"/>
      <c r="H2688" s="93"/>
      <c r="I2688" s="107"/>
    </row>
    <row r="2689" spans="1:9" x14ac:dyDescent="0.2">
      <c r="A2689" s="107"/>
      <c r="B2689" s="107"/>
      <c r="C2689" s="107"/>
      <c r="D2689" s="107"/>
      <c r="E2689" s="107"/>
      <c r="F2689" s="92"/>
      <c r="G2689" s="92"/>
      <c r="H2689" s="93"/>
      <c r="I2689" s="107"/>
    </row>
    <row r="2690" spans="1:9" x14ac:dyDescent="0.2">
      <c r="A2690" s="107"/>
      <c r="B2690" s="107"/>
      <c r="C2690" s="107"/>
      <c r="D2690" s="107"/>
      <c r="E2690" s="107"/>
      <c r="F2690" s="92"/>
      <c r="G2690" s="92"/>
      <c r="H2690" s="93"/>
      <c r="I2690" s="107"/>
    </row>
    <row r="2691" spans="1:9" x14ac:dyDescent="0.2">
      <c r="A2691" s="107"/>
      <c r="B2691" s="107"/>
      <c r="C2691" s="107"/>
      <c r="D2691" s="107"/>
      <c r="E2691" s="107"/>
      <c r="F2691" s="92"/>
      <c r="G2691" s="92"/>
      <c r="H2691" s="93"/>
      <c r="I2691" s="107"/>
    </row>
    <row r="2692" spans="1:9" x14ac:dyDescent="0.2">
      <c r="A2692" s="107"/>
      <c r="B2692" s="107"/>
      <c r="C2692" s="107"/>
      <c r="D2692" s="107"/>
      <c r="E2692" s="107"/>
      <c r="F2692" s="92"/>
      <c r="G2692" s="92"/>
      <c r="H2692" s="93"/>
      <c r="I2692" s="107"/>
    </row>
    <row r="2693" spans="1:9" x14ac:dyDescent="0.2">
      <c r="A2693" s="107"/>
      <c r="B2693" s="107"/>
      <c r="C2693" s="107"/>
      <c r="D2693" s="107"/>
      <c r="E2693" s="107"/>
      <c r="F2693" s="195"/>
      <c r="G2693" s="195"/>
      <c r="H2693" s="93"/>
      <c r="I2693" s="107"/>
    </row>
    <row r="2694" spans="1:9" x14ac:dyDescent="0.2">
      <c r="A2694" s="107"/>
      <c r="B2694" s="107"/>
      <c r="C2694" s="107"/>
      <c r="D2694" s="107"/>
      <c r="E2694" s="107"/>
      <c r="F2694" s="92"/>
      <c r="G2694" s="92"/>
      <c r="H2694" s="93"/>
      <c r="I2694" s="107"/>
    </row>
    <row r="2695" spans="1:9" x14ac:dyDescent="0.2">
      <c r="A2695" s="107"/>
      <c r="B2695" s="107"/>
      <c r="C2695" s="107"/>
      <c r="D2695" s="107"/>
      <c r="E2695" s="107"/>
      <c r="F2695" s="92"/>
      <c r="G2695" s="92"/>
      <c r="H2695" s="93"/>
      <c r="I2695" s="107"/>
    </row>
    <row r="2696" spans="1:9" x14ac:dyDescent="0.2">
      <c r="A2696" s="107"/>
      <c r="B2696" s="107"/>
      <c r="C2696" s="107"/>
      <c r="D2696" s="107"/>
      <c r="E2696" s="107"/>
      <c r="F2696" s="92"/>
      <c r="G2696" s="92"/>
      <c r="H2696" s="93"/>
      <c r="I2696" s="107"/>
    </row>
    <row r="2697" spans="1:9" x14ac:dyDescent="0.2">
      <c r="A2697" s="107"/>
      <c r="B2697" s="107"/>
      <c r="C2697" s="107"/>
      <c r="D2697" s="107"/>
      <c r="E2697" s="107"/>
      <c r="F2697" s="92"/>
      <c r="G2697" s="92"/>
      <c r="H2697" s="93"/>
      <c r="I2697" s="107"/>
    </row>
    <row r="2698" spans="1:9" x14ac:dyDescent="0.2">
      <c r="A2698" s="107"/>
      <c r="B2698" s="107"/>
      <c r="C2698" s="107"/>
      <c r="D2698" s="107"/>
      <c r="E2698" s="107"/>
      <c r="F2698" s="92"/>
      <c r="G2698" s="92"/>
      <c r="H2698" s="93"/>
      <c r="I2698" s="107"/>
    </row>
    <row r="2699" spans="1:9" x14ac:dyDescent="0.2">
      <c r="A2699" s="107"/>
      <c r="B2699" s="107"/>
      <c r="C2699" s="107"/>
      <c r="D2699" s="107"/>
      <c r="E2699" s="107"/>
      <c r="F2699" s="94"/>
      <c r="G2699" s="94"/>
      <c r="H2699" s="93"/>
      <c r="I2699" s="107"/>
    </row>
    <row r="2700" spans="1:9" x14ac:dyDescent="0.2">
      <c r="A2700" s="107"/>
      <c r="B2700" s="107"/>
      <c r="C2700" s="107"/>
      <c r="D2700" s="107"/>
      <c r="E2700" s="107"/>
      <c r="F2700" s="179"/>
      <c r="G2700" s="179"/>
      <c r="H2700" s="93"/>
      <c r="I2700" s="107"/>
    </row>
    <row r="2701" spans="1:9" x14ac:dyDescent="0.2">
      <c r="A2701" s="107"/>
      <c r="B2701" s="107"/>
      <c r="C2701" s="107"/>
      <c r="D2701" s="107"/>
      <c r="E2701" s="107"/>
      <c r="F2701" s="92"/>
      <c r="G2701" s="92"/>
      <c r="H2701" s="93"/>
      <c r="I2701" s="107"/>
    </row>
    <row r="2702" spans="1:9" x14ac:dyDescent="0.2">
      <c r="A2702" s="107"/>
      <c r="B2702" s="107"/>
      <c r="C2702" s="107"/>
      <c r="D2702" s="107"/>
      <c r="E2702" s="107"/>
      <c r="F2702" s="92"/>
      <c r="G2702" s="92"/>
      <c r="H2702" s="93"/>
      <c r="I2702" s="107"/>
    </row>
    <row r="2703" spans="1:9" x14ac:dyDescent="0.2">
      <c r="A2703" s="107"/>
      <c r="B2703" s="107"/>
      <c r="C2703" s="107"/>
      <c r="D2703" s="107"/>
      <c r="E2703" s="107"/>
      <c r="F2703" s="92"/>
      <c r="G2703" s="92"/>
      <c r="H2703" s="93"/>
      <c r="I2703" s="107"/>
    </row>
    <row r="2704" spans="1:9" x14ac:dyDescent="0.2">
      <c r="A2704" s="107"/>
      <c r="B2704" s="107"/>
      <c r="C2704" s="107"/>
      <c r="D2704" s="107"/>
      <c r="E2704" s="107"/>
      <c r="F2704" s="94"/>
      <c r="G2704" s="94"/>
      <c r="H2704" s="93"/>
      <c r="I2704" s="107"/>
    </row>
    <row r="2705" spans="1:9" x14ac:dyDescent="0.2">
      <c r="A2705" s="107"/>
      <c r="B2705" s="107"/>
      <c r="C2705" s="107"/>
      <c r="D2705" s="107"/>
      <c r="E2705" s="107"/>
      <c r="F2705" s="92"/>
      <c r="G2705" s="92"/>
      <c r="H2705" s="93"/>
      <c r="I2705" s="107"/>
    </row>
    <row r="2706" spans="1:9" x14ac:dyDescent="0.2">
      <c r="A2706" s="107"/>
      <c r="B2706" s="107"/>
      <c r="C2706" s="107"/>
      <c r="D2706" s="107"/>
      <c r="E2706" s="107"/>
      <c r="F2706" s="92"/>
      <c r="G2706" s="92"/>
      <c r="H2706" s="93"/>
      <c r="I2706" s="107"/>
    </row>
    <row r="2707" spans="1:9" x14ac:dyDescent="0.2">
      <c r="A2707" s="107"/>
      <c r="B2707" s="107"/>
      <c r="C2707" s="107"/>
      <c r="D2707" s="107"/>
      <c r="E2707" s="107"/>
      <c r="F2707" s="94"/>
      <c r="G2707" s="94"/>
      <c r="H2707" s="93"/>
      <c r="I2707" s="107"/>
    </row>
    <row r="2708" spans="1:9" x14ac:dyDescent="0.2">
      <c r="A2708" s="107"/>
      <c r="B2708" s="107"/>
      <c r="C2708" s="107"/>
      <c r="D2708" s="107"/>
      <c r="E2708" s="107"/>
      <c r="F2708" s="179"/>
      <c r="G2708" s="179"/>
      <c r="H2708" s="93"/>
      <c r="I2708" s="107"/>
    </row>
    <row r="2709" spans="1:9" x14ac:dyDescent="0.2">
      <c r="A2709" s="107"/>
      <c r="B2709" s="107"/>
      <c r="C2709" s="107"/>
      <c r="D2709" s="107"/>
      <c r="E2709" s="107"/>
      <c r="F2709" s="92"/>
      <c r="G2709" s="92"/>
      <c r="H2709" s="93"/>
      <c r="I2709" s="107"/>
    </row>
    <row r="2710" spans="1:9" x14ac:dyDescent="0.2">
      <c r="A2710" s="107"/>
      <c r="B2710" s="107"/>
      <c r="C2710" s="107"/>
      <c r="D2710" s="107"/>
      <c r="E2710" s="107"/>
      <c r="F2710" s="92"/>
      <c r="G2710" s="92"/>
      <c r="H2710" s="93"/>
      <c r="I2710" s="107"/>
    </row>
    <row r="2711" spans="1:9" x14ac:dyDescent="0.2">
      <c r="A2711" s="107"/>
      <c r="B2711" s="107"/>
      <c r="C2711" s="107"/>
      <c r="D2711" s="107"/>
      <c r="E2711" s="107"/>
      <c r="F2711" s="94"/>
      <c r="G2711" s="94"/>
      <c r="H2711" s="93"/>
      <c r="I2711" s="107"/>
    </row>
    <row r="2712" spans="1:9" x14ac:dyDescent="0.2">
      <c r="A2712" s="107"/>
      <c r="B2712" s="107"/>
      <c r="C2712" s="107"/>
      <c r="D2712" s="107"/>
      <c r="E2712" s="107"/>
      <c r="F2712" s="92"/>
      <c r="G2712" s="92"/>
      <c r="H2712" s="93"/>
      <c r="I2712" s="107"/>
    </row>
    <row r="2713" spans="1:9" x14ac:dyDescent="0.2">
      <c r="A2713" s="107"/>
      <c r="B2713" s="107"/>
      <c r="C2713" s="107"/>
      <c r="D2713" s="107"/>
      <c r="E2713" s="107"/>
      <c r="F2713" s="125"/>
      <c r="G2713" s="125"/>
      <c r="H2713" s="95"/>
      <c r="I2713" s="107"/>
    </row>
    <row r="2714" spans="1:9" x14ac:dyDescent="0.2">
      <c r="A2714" s="107"/>
      <c r="B2714" s="107"/>
      <c r="C2714" s="107"/>
      <c r="D2714" s="107"/>
      <c r="E2714" s="107"/>
      <c r="F2714" s="92"/>
      <c r="G2714" s="92"/>
      <c r="H2714" s="93"/>
      <c r="I2714" s="107"/>
    </row>
    <row r="2715" spans="1:9" x14ac:dyDescent="0.2">
      <c r="A2715" s="107"/>
      <c r="B2715" s="107"/>
      <c r="C2715" s="107"/>
      <c r="D2715" s="107"/>
      <c r="E2715" s="107"/>
      <c r="F2715" s="92"/>
      <c r="G2715" s="92"/>
      <c r="H2715" s="93"/>
      <c r="I2715" s="107"/>
    </row>
    <row r="2716" spans="1:9" x14ac:dyDescent="0.2">
      <c r="A2716" s="107"/>
      <c r="B2716" s="107"/>
      <c r="C2716" s="107"/>
      <c r="D2716" s="107"/>
      <c r="E2716" s="107"/>
      <c r="F2716" s="92"/>
      <c r="G2716" s="92"/>
      <c r="H2716" s="93"/>
      <c r="I2716" s="107"/>
    </row>
    <row r="2717" spans="1:9" x14ac:dyDescent="0.2">
      <c r="A2717" s="107"/>
      <c r="B2717" s="107"/>
      <c r="C2717" s="107"/>
      <c r="D2717" s="107"/>
      <c r="E2717" s="107"/>
      <c r="F2717" s="195"/>
      <c r="G2717" s="195"/>
      <c r="H2717" s="93"/>
      <c r="I2717" s="107"/>
    </row>
    <row r="2718" spans="1:9" x14ac:dyDescent="0.2">
      <c r="A2718" s="107"/>
      <c r="B2718" s="107"/>
      <c r="C2718" s="107"/>
      <c r="D2718" s="107"/>
      <c r="E2718" s="107"/>
      <c r="F2718" s="94"/>
      <c r="G2718" s="94"/>
      <c r="H2718" s="93"/>
      <c r="I2718" s="107"/>
    </row>
    <row r="2719" spans="1:9" x14ac:dyDescent="0.2">
      <c r="A2719" s="107"/>
      <c r="B2719" s="107"/>
      <c r="C2719" s="107"/>
      <c r="D2719" s="107"/>
      <c r="E2719" s="107"/>
      <c r="F2719" s="92"/>
      <c r="G2719" s="92"/>
      <c r="H2719" s="93"/>
      <c r="I2719" s="107"/>
    </row>
    <row r="2720" spans="1:9" x14ac:dyDescent="0.2">
      <c r="A2720" s="107"/>
      <c r="B2720" s="107"/>
      <c r="C2720" s="107"/>
      <c r="D2720" s="107"/>
      <c r="E2720" s="107"/>
      <c r="F2720" s="92"/>
      <c r="G2720" s="92"/>
      <c r="H2720" s="93"/>
      <c r="I2720" s="107"/>
    </row>
    <row r="2721" spans="1:9" x14ac:dyDescent="0.2">
      <c r="A2721" s="107"/>
      <c r="B2721" s="107"/>
      <c r="C2721" s="107"/>
      <c r="D2721" s="107"/>
      <c r="E2721" s="107"/>
      <c r="F2721" s="92"/>
      <c r="G2721" s="92"/>
      <c r="H2721" s="93"/>
      <c r="I2721" s="107"/>
    </row>
    <row r="2722" spans="1:9" x14ac:dyDescent="0.2">
      <c r="A2722" s="107"/>
      <c r="B2722" s="107"/>
      <c r="C2722" s="107"/>
      <c r="D2722" s="107"/>
      <c r="E2722" s="107"/>
      <c r="F2722" s="92"/>
      <c r="G2722" s="92"/>
      <c r="H2722" s="93"/>
      <c r="I2722" s="107"/>
    </row>
    <row r="2723" spans="1:9" x14ac:dyDescent="0.2">
      <c r="A2723" s="107"/>
      <c r="B2723" s="107"/>
      <c r="C2723" s="107"/>
      <c r="D2723" s="107"/>
      <c r="E2723" s="107"/>
      <c r="F2723" s="92"/>
      <c r="G2723" s="92"/>
      <c r="H2723" s="93"/>
      <c r="I2723" s="107"/>
    </row>
    <row r="2724" spans="1:9" x14ac:dyDescent="0.2">
      <c r="A2724" s="107"/>
      <c r="B2724" s="107"/>
      <c r="C2724" s="107"/>
      <c r="D2724" s="107"/>
      <c r="E2724" s="107"/>
      <c r="F2724" s="92"/>
      <c r="G2724" s="92"/>
      <c r="H2724" s="93"/>
      <c r="I2724" s="107"/>
    </row>
    <row r="2725" spans="1:9" x14ac:dyDescent="0.2">
      <c r="A2725" s="107"/>
      <c r="B2725" s="107"/>
      <c r="C2725" s="107"/>
      <c r="D2725" s="107"/>
      <c r="E2725" s="107"/>
      <c r="F2725" s="92"/>
      <c r="G2725" s="92"/>
      <c r="H2725" s="93"/>
      <c r="I2725" s="107"/>
    </row>
    <row r="2726" spans="1:9" x14ac:dyDescent="0.2">
      <c r="A2726" s="107"/>
      <c r="B2726" s="107"/>
      <c r="C2726" s="107"/>
      <c r="D2726" s="107"/>
      <c r="E2726" s="107"/>
      <c r="F2726" s="92"/>
      <c r="G2726" s="92"/>
      <c r="H2726" s="93"/>
      <c r="I2726" s="107"/>
    </row>
    <row r="2727" spans="1:9" x14ac:dyDescent="0.2">
      <c r="A2727" s="107"/>
      <c r="B2727" s="107"/>
      <c r="C2727" s="107"/>
      <c r="D2727" s="107"/>
      <c r="E2727" s="107"/>
      <c r="F2727" s="92"/>
      <c r="G2727" s="92"/>
      <c r="H2727" s="93"/>
      <c r="I2727" s="107"/>
    </row>
    <row r="2728" spans="1:9" x14ac:dyDescent="0.2">
      <c r="A2728" s="107"/>
      <c r="B2728" s="107"/>
      <c r="C2728" s="107"/>
      <c r="D2728" s="107"/>
      <c r="E2728" s="107"/>
      <c r="F2728" s="92"/>
      <c r="G2728" s="92"/>
      <c r="H2728" s="93"/>
      <c r="I2728" s="107"/>
    </row>
    <row r="2729" spans="1:9" x14ac:dyDescent="0.2">
      <c r="A2729" s="107"/>
      <c r="B2729" s="107"/>
      <c r="C2729" s="107"/>
      <c r="D2729" s="107"/>
      <c r="E2729" s="107"/>
      <c r="F2729" s="94"/>
      <c r="G2729" s="94"/>
      <c r="H2729" s="93"/>
      <c r="I2729" s="107"/>
    </row>
    <row r="2730" spans="1:9" x14ac:dyDescent="0.2">
      <c r="A2730" s="107"/>
      <c r="B2730" s="107"/>
      <c r="C2730" s="107"/>
      <c r="D2730" s="107"/>
      <c r="E2730" s="107"/>
      <c r="F2730" s="92"/>
      <c r="G2730" s="92"/>
      <c r="H2730" s="93"/>
      <c r="I2730" s="107"/>
    </row>
    <row r="2731" spans="1:9" x14ac:dyDescent="0.2">
      <c r="A2731" s="107"/>
      <c r="B2731" s="107"/>
      <c r="C2731" s="107"/>
      <c r="D2731" s="107"/>
      <c r="E2731" s="107"/>
      <c r="F2731" s="92"/>
      <c r="G2731" s="92"/>
      <c r="H2731" s="93"/>
      <c r="I2731" s="107"/>
    </row>
    <row r="2732" spans="1:9" x14ac:dyDescent="0.2">
      <c r="A2732" s="107"/>
      <c r="B2732" s="107"/>
      <c r="C2732" s="107"/>
      <c r="D2732" s="107"/>
      <c r="E2732" s="107"/>
      <c r="F2732" s="92"/>
      <c r="G2732" s="92"/>
      <c r="H2732" s="93"/>
      <c r="I2732" s="107"/>
    </row>
    <row r="2733" spans="1:9" x14ac:dyDescent="0.2">
      <c r="A2733" s="107"/>
      <c r="B2733" s="107"/>
      <c r="C2733" s="107"/>
      <c r="D2733" s="107"/>
      <c r="E2733" s="107"/>
      <c r="F2733" s="92"/>
      <c r="G2733" s="92"/>
      <c r="H2733" s="93"/>
      <c r="I2733" s="107"/>
    </row>
    <row r="2734" spans="1:9" x14ac:dyDescent="0.2">
      <c r="A2734" s="107"/>
      <c r="B2734" s="107"/>
      <c r="C2734" s="107"/>
      <c r="D2734" s="107"/>
      <c r="E2734" s="107"/>
      <c r="F2734" s="92"/>
      <c r="G2734" s="92"/>
      <c r="H2734" s="93"/>
      <c r="I2734" s="107"/>
    </row>
    <row r="2735" spans="1:9" x14ac:dyDescent="0.2">
      <c r="A2735" s="107"/>
      <c r="B2735" s="107"/>
      <c r="C2735" s="107"/>
      <c r="D2735" s="107"/>
      <c r="E2735" s="107"/>
      <c r="F2735" s="92"/>
      <c r="G2735" s="92"/>
      <c r="H2735" s="93"/>
      <c r="I2735" s="107"/>
    </row>
    <row r="2736" spans="1:9" x14ac:dyDescent="0.2">
      <c r="A2736" s="107"/>
      <c r="B2736" s="107"/>
      <c r="C2736" s="107"/>
      <c r="D2736" s="107"/>
      <c r="E2736" s="107"/>
      <c r="F2736" s="92"/>
      <c r="G2736" s="92"/>
      <c r="H2736" s="93"/>
      <c r="I2736" s="107"/>
    </row>
    <row r="2737" spans="1:9" x14ac:dyDescent="0.2">
      <c r="A2737" s="107"/>
      <c r="B2737" s="107"/>
      <c r="C2737" s="107"/>
      <c r="D2737" s="107"/>
      <c r="E2737" s="107"/>
      <c r="F2737" s="92"/>
      <c r="G2737" s="92"/>
      <c r="H2737" s="93"/>
      <c r="I2737" s="107"/>
    </row>
    <row r="2738" spans="1:9" x14ac:dyDescent="0.2">
      <c r="A2738" s="107"/>
      <c r="B2738" s="107"/>
      <c r="C2738" s="107"/>
      <c r="D2738" s="107"/>
      <c r="E2738" s="107"/>
      <c r="F2738" s="92"/>
      <c r="G2738" s="92"/>
      <c r="H2738" s="93"/>
      <c r="I2738" s="107"/>
    </row>
    <row r="2739" spans="1:9" x14ac:dyDescent="0.2">
      <c r="A2739" s="107"/>
      <c r="B2739" s="107"/>
      <c r="C2739" s="107"/>
      <c r="D2739" s="107"/>
      <c r="E2739" s="107"/>
      <c r="F2739" s="92"/>
      <c r="G2739" s="92"/>
      <c r="H2739" s="93"/>
      <c r="I2739" s="107"/>
    </row>
    <row r="2740" spans="1:9" x14ac:dyDescent="0.2">
      <c r="A2740" s="107"/>
      <c r="B2740" s="107"/>
      <c r="C2740" s="107"/>
      <c r="D2740" s="107"/>
      <c r="E2740" s="107"/>
      <c r="F2740" s="92"/>
      <c r="G2740" s="92"/>
      <c r="H2740" s="93"/>
      <c r="I2740" s="107"/>
    </row>
    <row r="2741" spans="1:9" x14ac:dyDescent="0.2">
      <c r="A2741" s="107"/>
      <c r="B2741" s="107"/>
      <c r="C2741" s="107"/>
      <c r="D2741" s="107"/>
      <c r="E2741" s="107"/>
      <c r="F2741" s="92"/>
      <c r="G2741" s="92"/>
      <c r="H2741" s="93"/>
      <c r="I2741" s="107"/>
    </row>
    <row r="2742" spans="1:9" x14ac:dyDescent="0.2">
      <c r="A2742" s="107"/>
      <c r="B2742" s="107"/>
      <c r="C2742" s="107"/>
      <c r="D2742" s="107"/>
      <c r="E2742" s="107"/>
      <c r="F2742" s="179"/>
      <c r="G2742" s="179"/>
      <c r="H2742" s="93"/>
      <c r="I2742" s="107"/>
    </row>
    <row r="2743" spans="1:9" x14ac:dyDescent="0.2">
      <c r="A2743" s="107"/>
      <c r="B2743" s="107"/>
      <c r="C2743" s="107"/>
      <c r="D2743" s="107"/>
      <c r="E2743" s="107"/>
      <c r="F2743" s="92"/>
      <c r="G2743" s="92"/>
      <c r="H2743" s="93"/>
      <c r="I2743" s="107"/>
    </row>
    <row r="2744" spans="1:9" x14ac:dyDescent="0.2">
      <c r="A2744" s="107"/>
      <c r="B2744" s="107"/>
      <c r="C2744" s="107"/>
      <c r="D2744" s="107"/>
      <c r="E2744" s="107"/>
      <c r="F2744" s="92"/>
      <c r="G2744" s="92"/>
      <c r="H2744" s="93"/>
      <c r="I2744" s="107"/>
    </row>
    <row r="2745" spans="1:9" x14ac:dyDescent="0.2">
      <c r="A2745" s="107"/>
      <c r="B2745" s="107"/>
      <c r="C2745" s="107"/>
      <c r="D2745" s="107"/>
      <c r="E2745" s="107"/>
      <c r="F2745" s="92"/>
      <c r="G2745" s="92"/>
      <c r="H2745" s="93"/>
      <c r="I2745" s="107"/>
    </row>
    <row r="2746" spans="1:9" x14ac:dyDescent="0.2">
      <c r="A2746" s="107"/>
      <c r="B2746" s="107"/>
      <c r="C2746" s="107"/>
      <c r="D2746" s="107"/>
      <c r="E2746" s="107"/>
      <c r="F2746" s="92"/>
      <c r="G2746" s="92"/>
      <c r="H2746" s="93"/>
      <c r="I2746" s="107"/>
    </row>
    <row r="2747" spans="1:9" x14ac:dyDescent="0.2">
      <c r="A2747" s="107"/>
      <c r="B2747" s="107"/>
      <c r="C2747" s="107"/>
      <c r="D2747" s="107"/>
      <c r="E2747" s="107"/>
      <c r="F2747" s="92"/>
      <c r="G2747" s="92"/>
      <c r="H2747" s="93"/>
      <c r="I2747" s="107"/>
    </row>
    <row r="2748" spans="1:9" x14ac:dyDescent="0.2">
      <c r="A2748" s="107"/>
      <c r="B2748" s="107"/>
      <c r="C2748" s="107"/>
      <c r="D2748" s="107"/>
      <c r="E2748" s="107"/>
      <c r="F2748" s="92"/>
      <c r="G2748" s="92"/>
      <c r="H2748" s="93"/>
      <c r="I2748" s="107"/>
    </row>
    <row r="2749" spans="1:9" x14ac:dyDescent="0.2">
      <c r="A2749" s="107"/>
      <c r="B2749" s="107"/>
      <c r="C2749" s="107"/>
      <c r="D2749" s="107"/>
      <c r="E2749" s="107"/>
      <c r="F2749" s="92"/>
      <c r="G2749" s="92"/>
      <c r="H2749" s="93"/>
      <c r="I2749" s="107"/>
    </row>
    <row r="2750" spans="1:9" x14ac:dyDescent="0.2">
      <c r="A2750" s="107"/>
      <c r="B2750" s="107"/>
      <c r="C2750" s="107"/>
      <c r="D2750" s="107"/>
      <c r="E2750" s="107"/>
      <c r="F2750" s="92"/>
      <c r="G2750" s="92"/>
      <c r="H2750" s="93"/>
      <c r="I2750" s="107"/>
    </row>
    <row r="2751" spans="1:9" x14ac:dyDescent="0.2">
      <c r="A2751" s="107"/>
      <c r="B2751" s="107"/>
      <c r="C2751" s="107"/>
      <c r="D2751" s="107"/>
      <c r="E2751" s="107"/>
      <c r="F2751" s="94"/>
      <c r="G2751" s="94"/>
      <c r="H2751" s="93"/>
      <c r="I2751" s="107"/>
    </row>
    <row r="2752" spans="1:9" x14ac:dyDescent="0.2">
      <c r="A2752" s="107"/>
      <c r="B2752" s="107"/>
      <c r="C2752" s="107"/>
      <c r="D2752" s="107"/>
      <c r="E2752" s="107"/>
      <c r="F2752" s="92"/>
      <c r="G2752" s="92"/>
      <c r="H2752" s="93"/>
      <c r="I2752" s="107"/>
    </row>
    <row r="2753" spans="1:9" x14ac:dyDescent="0.2">
      <c r="A2753" s="107"/>
      <c r="B2753" s="107"/>
      <c r="C2753" s="107"/>
      <c r="D2753" s="107"/>
      <c r="E2753" s="107"/>
      <c r="F2753" s="92"/>
      <c r="G2753" s="92"/>
      <c r="H2753" s="93"/>
      <c r="I2753" s="107"/>
    </row>
    <row r="2754" spans="1:9" x14ac:dyDescent="0.2">
      <c r="A2754" s="107"/>
      <c r="B2754" s="107"/>
      <c r="C2754" s="107"/>
      <c r="D2754" s="107"/>
      <c r="E2754" s="107"/>
      <c r="F2754" s="94"/>
      <c r="G2754" s="94"/>
      <c r="H2754" s="93"/>
      <c r="I2754" s="107"/>
    </row>
    <row r="2755" spans="1:9" x14ac:dyDescent="0.2">
      <c r="A2755" s="107"/>
      <c r="B2755" s="107"/>
      <c r="C2755" s="107"/>
      <c r="D2755" s="107"/>
      <c r="E2755" s="107"/>
      <c r="F2755" s="92"/>
      <c r="G2755" s="92"/>
      <c r="H2755" s="93"/>
      <c r="I2755" s="107"/>
    </row>
    <row r="2756" spans="1:9" x14ac:dyDescent="0.2">
      <c r="A2756" s="107"/>
      <c r="B2756" s="107"/>
      <c r="C2756" s="107"/>
      <c r="D2756" s="107"/>
      <c r="E2756" s="107"/>
      <c r="F2756" s="92"/>
      <c r="G2756" s="92"/>
      <c r="H2756" s="93"/>
      <c r="I2756" s="107"/>
    </row>
    <row r="2757" spans="1:9" x14ac:dyDescent="0.2">
      <c r="A2757" s="107"/>
      <c r="B2757" s="107"/>
      <c r="C2757" s="107"/>
      <c r="D2757" s="107"/>
      <c r="E2757" s="107"/>
      <c r="F2757" s="92"/>
      <c r="G2757" s="92"/>
      <c r="H2757" s="93"/>
      <c r="I2757" s="107"/>
    </row>
    <row r="2758" spans="1:9" x14ac:dyDescent="0.2">
      <c r="A2758" s="107"/>
      <c r="B2758" s="107"/>
      <c r="C2758" s="107"/>
      <c r="D2758" s="107"/>
      <c r="E2758" s="107"/>
      <c r="F2758" s="92"/>
      <c r="G2758" s="92"/>
      <c r="H2758" s="93"/>
      <c r="I2758" s="107"/>
    </row>
    <row r="2759" spans="1:9" x14ac:dyDescent="0.2">
      <c r="A2759" s="107"/>
      <c r="B2759" s="107"/>
      <c r="C2759" s="107"/>
      <c r="D2759" s="107"/>
      <c r="E2759" s="107"/>
      <c r="F2759" s="92"/>
      <c r="G2759" s="92"/>
      <c r="H2759" s="93"/>
      <c r="I2759" s="107"/>
    </row>
    <row r="2760" spans="1:9" x14ac:dyDescent="0.2">
      <c r="A2760" s="107"/>
      <c r="B2760" s="107"/>
      <c r="C2760" s="107"/>
      <c r="D2760" s="107"/>
      <c r="E2760" s="107"/>
      <c r="F2760" s="92"/>
      <c r="G2760" s="92"/>
      <c r="H2760" s="93"/>
      <c r="I2760" s="107"/>
    </row>
    <row r="2761" spans="1:9" x14ac:dyDescent="0.2">
      <c r="A2761" s="107"/>
      <c r="B2761" s="107"/>
      <c r="C2761" s="107"/>
      <c r="D2761" s="107"/>
      <c r="E2761" s="107"/>
      <c r="F2761" s="92"/>
      <c r="G2761" s="92"/>
      <c r="H2761" s="93"/>
      <c r="I2761" s="107"/>
    </row>
    <row r="2762" spans="1:9" x14ac:dyDescent="0.2">
      <c r="A2762" s="107"/>
      <c r="B2762" s="107"/>
      <c r="C2762" s="107"/>
      <c r="D2762" s="107"/>
      <c r="E2762" s="107"/>
      <c r="F2762" s="92"/>
      <c r="G2762" s="92"/>
      <c r="H2762" s="93"/>
      <c r="I2762" s="107"/>
    </row>
    <row r="2763" spans="1:9" x14ac:dyDescent="0.2">
      <c r="A2763" s="107"/>
      <c r="B2763" s="107"/>
      <c r="C2763" s="107"/>
      <c r="D2763" s="107"/>
      <c r="E2763" s="107"/>
      <c r="F2763" s="92"/>
      <c r="G2763" s="92"/>
      <c r="H2763" s="93"/>
      <c r="I2763" s="107"/>
    </row>
    <row r="2764" spans="1:9" x14ac:dyDescent="0.2">
      <c r="A2764" s="107"/>
      <c r="B2764" s="107"/>
      <c r="C2764" s="107"/>
      <c r="D2764" s="107"/>
      <c r="E2764" s="107"/>
      <c r="F2764" s="92"/>
      <c r="G2764" s="92"/>
      <c r="H2764" s="93"/>
      <c r="I2764" s="107"/>
    </row>
    <row r="2765" spans="1:9" x14ac:dyDescent="0.2">
      <c r="A2765" s="107"/>
      <c r="B2765" s="107"/>
      <c r="C2765" s="107"/>
      <c r="D2765" s="107"/>
      <c r="E2765" s="107"/>
      <c r="F2765" s="94"/>
      <c r="G2765" s="94"/>
      <c r="H2765" s="93"/>
      <c r="I2765" s="107"/>
    </row>
    <row r="2766" spans="1:9" x14ac:dyDescent="0.2">
      <c r="A2766" s="107"/>
      <c r="B2766" s="107"/>
      <c r="C2766" s="107"/>
      <c r="D2766" s="107"/>
      <c r="E2766" s="107"/>
      <c r="F2766" s="94"/>
      <c r="G2766" s="94"/>
      <c r="H2766" s="93"/>
      <c r="I2766" s="107"/>
    </row>
    <row r="2767" spans="1:9" x14ac:dyDescent="0.2">
      <c r="A2767" s="107"/>
      <c r="B2767" s="107"/>
      <c r="C2767" s="107"/>
      <c r="D2767" s="107"/>
      <c r="E2767" s="107"/>
      <c r="F2767" s="94"/>
      <c r="G2767" s="94"/>
      <c r="H2767" s="93"/>
      <c r="I2767" s="107"/>
    </row>
    <row r="2768" spans="1:9" x14ac:dyDescent="0.2">
      <c r="A2768" s="107"/>
      <c r="B2768" s="107"/>
      <c r="C2768" s="107"/>
      <c r="D2768" s="107"/>
      <c r="E2768" s="107"/>
      <c r="F2768" s="94"/>
      <c r="G2768" s="94"/>
      <c r="H2768" s="93"/>
      <c r="I2768" s="107"/>
    </row>
    <row r="2769" spans="1:85" x14ac:dyDescent="0.2">
      <c r="A2769" s="107"/>
      <c r="B2769" s="107"/>
      <c r="C2769" s="107"/>
      <c r="D2769" s="107"/>
      <c r="E2769" s="107"/>
      <c r="F2769" s="92"/>
      <c r="G2769" s="92"/>
      <c r="H2769" s="93"/>
      <c r="I2769" s="107"/>
    </row>
    <row r="2770" spans="1:85" x14ac:dyDescent="0.2">
      <c r="A2770" s="107"/>
      <c r="B2770" s="107"/>
      <c r="C2770" s="107"/>
      <c r="D2770" s="107"/>
      <c r="E2770" s="107"/>
      <c r="F2770" s="94"/>
      <c r="G2770" s="94"/>
      <c r="H2770" s="93"/>
      <c r="I2770" s="107"/>
    </row>
    <row r="2771" spans="1:85" x14ac:dyDescent="0.2">
      <c r="A2771" s="107"/>
      <c r="B2771" s="107"/>
      <c r="C2771" s="107"/>
      <c r="D2771" s="107"/>
      <c r="E2771" s="107"/>
      <c r="F2771" s="92"/>
      <c r="G2771" s="92"/>
      <c r="H2771" s="93"/>
      <c r="I2771" s="107"/>
    </row>
    <row r="2772" spans="1:85" x14ac:dyDescent="0.2">
      <c r="A2772" s="107"/>
      <c r="B2772" s="107"/>
      <c r="C2772" s="107"/>
      <c r="D2772" s="107"/>
      <c r="E2772" s="107"/>
      <c r="F2772" s="92"/>
      <c r="G2772" s="92"/>
      <c r="H2772" s="92"/>
      <c r="I2772" s="107"/>
    </row>
    <row r="2773" spans="1:85" x14ac:dyDescent="0.2">
      <c r="A2773" s="107"/>
      <c r="B2773" s="107"/>
      <c r="C2773" s="107"/>
      <c r="D2773" s="107"/>
      <c r="E2773" s="107"/>
      <c r="F2773" s="179"/>
      <c r="G2773" s="179"/>
      <c r="H2773" s="93"/>
      <c r="I2773" s="107"/>
    </row>
    <row r="2774" spans="1:85" x14ac:dyDescent="0.2">
      <c r="A2774" s="107"/>
      <c r="B2774" s="107"/>
      <c r="C2774" s="107"/>
      <c r="D2774" s="107"/>
      <c r="E2774" s="107"/>
      <c r="F2774" s="92"/>
      <c r="G2774" s="92"/>
      <c r="H2774" s="93"/>
      <c r="I2774" s="107"/>
    </row>
    <row r="2775" spans="1:85" x14ac:dyDescent="0.2">
      <c r="A2775" s="107"/>
      <c r="B2775" s="107"/>
      <c r="C2775" s="107"/>
      <c r="D2775" s="107"/>
      <c r="E2775" s="107"/>
      <c r="F2775" s="179"/>
      <c r="G2775" s="179"/>
      <c r="H2775" s="93"/>
      <c r="I2775" s="107"/>
    </row>
    <row r="2776" spans="1:85" x14ac:dyDescent="0.2">
      <c r="A2776" s="107"/>
      <c r="B2776" s="107"/>
      <c r="C2776" s="107"/>
      <c r="D2776" s="107"/>
      <c r="E2776" s="107"/>
      <c r="F2776" s="179"/>
      <c r="G2776" s="179"/>
      <c r="H2776" s="93"/>
      <c r="I2776" s="107"/>
    </row>
    <row r="2777" spans="1:85" x14ac:dyDescent="0.2">
      <c r="A2777" s="107"/>
      <c r="B2777" s="107"/>
      <c r="C2777" s="107"/>
      <c r="D2777" s="107"/>
      <c r="E2777" s="107"/>
      <c r="F2777" s="92"/>
      <c r="G2777" s="92"/>
      <c r="H2777" s="93"/>
      <c r="I2777" s="107"/>
    </row>
    <row r="2778" spans="1:85" x14ac:dyDescent="0.2">
      <c r="A2778" s="107"/>
      <c r="B2778" s="107"/>
      <c r="C2778" s="107"/>
      <c r="D2778" s="107"/>
      <c r="E2778" s="107"/>
      <c r="F2778" s="92"/>
      <c r="G2778" s="92"/>
      <c r="H2778" s="93"/>
      <c r="I2778" s="107"/>
    </row>
    <row r="2779" spans="1:85" x14ac:dyDescent="0.2">
      <c r="A2779" s="107"/>
      <c r="B2779" s="107"/>
      <c r="C2779" s="107"/>
      <c r="D2779" s="107"/>
      <c r="E2779" s="107"/>
      <c r="F2779" s="92"/>
      <c r="G2779" s="92"/>
      <c r="H2779" s="93"/>
      <c r="I2779" s="107"/>
    </row>
    <row r="2780" spans="1:85" x14ac:dyDescent="0.2">
      <c r="A2780" s="107"/>
      <c r="B2780" s="107"/>
      <c r="C2780" s="107"/>
      <c r="D2780" s="107"/>
      <c r="E2780" s="107"/>
      <c r="F2780" s="92"/>
      <c r="G2780" s="92"/>
      <c r="H2780" s="93"/>
      <c r="I2780" s="107"/>
    </row>
    <row r="2781" spans="1:85" x14ac:dyDescent="0.2">
      <c r="A2781" s="107"/>
      <c r="B2781" s="107"/>
      <c r="C2781" s="107"/>
      <c r="D2781" s="107"/>
      <c r="E2781" s="107"/>
      <c r="F2781" s="92"/>
      <c r="G2781" s="92"/>
      <c r="H2781" s="93"/>
      <c r="I2781" s="107"/>
      <c r="N2781" s="100"/>
      <c r="O2781" s="100"/>
      <c r="P2781" s="100"/>
      <c r="Q2781" s="100"/>
      <c r="R2781" s="100"/>
      <c r="S2781" s="100"/>
      <c r="T2781" s="100"/>
      <c r="U2781" s="100"/>
      <c r="V2781" s="100"/>
      <c r="W2781" s="100"/>
      <c r="X2781" s="100"/>
      <c r="Y2781" s="100"/>
      <c r="Z2781" s="100"/>
      <c r="AA2781" s="100"/>
      <c r="AB2781" s="100"/>
      <c r="AC2781" s="100"/>
      <c r="AD2781" s="100"/>
      <c r="AE2781" s="100"/>
      <c r="AF2781" s="100"/>
      <c r="AG2781" s="100"/>
      <c r="AH2781" s="100"/>
      <c r="AI2781" s="100"/>
      <c r="AJ2781" s="100"/>
      <c r="AK2781" s="100"/>
      <c r="AL2781" s="100"/>
      <c r="AM2781" s="100"/>
      <c r="AN2781" s="100"/>
      <c r="AO2781" s="100"/>
      <c r="AP2781" s="100"/>
      <c r="AQ2781" s="100"/>
      <c r="AR2781" s="100"/>
      <c r="AS2781" s="100"/>
      <c r="AT2781" s="100"/>
      <c r="AU2781" s="100"/>
      <c r="AV2781" s="100"/>
      <c r="AW2781" s="100"/>
      <c r="AX2781" s="100"/>
      <c r="AY2781" s="100"/>
      <c r="AZ2781" s="100"/>
      <c r="BA2781" s="100"/>
      <c r="BB2781" s="100"/>
      <c r="BC2781" s="100"/>
      <c r="BD2781" s="100"/>
      <c r="BE2781" s="100"/>
      <c r="BF2781" s="100"/>
      <c r="BG2781" s="100"/>
      <c r="BH2781" s="100"/>
      <c r="BI2781" s="100"/>
      <c r="BJ2781" s="100"/>
      <c r="BK2781" s="100"/>
      <c r="BL2781" s="100"/>
      <c r="BM2781" s="100"/>
      <c r="BN2781" s="100"/>
      <c r="BO2781" s="100"/>
      <c r="BP2781" s="100"/>
      <c r="BQ2781" s="100"/>
      <c r="BR2781" s="100"/>
      <c r="BS2781" s="100"/>
      <c r="BT2781" s="100"/>
      <c r="BU2781" s="100"/>
      <c r="BV2781" s="100"/>
      <c r="BW2781" s="100"/>
      <c r="BX2781" s="100"/>
      <c r="BY2781" s="100"/>
      <c r="BZ2781" s="100"/>
      <c r="CA2781" s="100"/>
      <c r="CB2781" s="100"/>
      <c r="CC2781" s="100"/>
      <c r="CD2781" s="100"/>
      <c r="CE2781" s="100"/>
      <c r="CF2781" s="100"/>
      <c r="CG2781" s="100"/>
    </row>
    <row r="2782" spans="1:85" x14ac:dyDescent="0.2">
      <c r="A2782" s="107"/>
      <c r="B2782" s="107"/>
      <c r="C2782" s="107"/>
      <c r="D2782" s="107"/>
      <c r="E2782" s="107"/>
      <c r="F2782" s="94"/>
      <c r="G2782" s="94"/>
      <c r="H2782" s="93"/>
      <c r="I2782" s="107"/>
      <c r="L2782" s="100"/>
      <c r="M2782" s="100"/>
    </row>
    <row r="2783" spans="1:85" x14ac:dyDescent="0.2">
      <c r="A2783" s="107"/>
      <c r="B2783" s="107"/>
      <c r="C2783" s="107"/>
      <c r="D2783" s="107"/>
      <c r="E2783" s="107"/>
      <c r="F2783" s="94"/>
      <c r="G2783" s="94"/>
      <c r="H2783" s="93"/>
      <c r="I2783" s="107"/>
    </row>
    <row r="2784" spans="1:85" x14ac:dyDescent="0.2">
      <c r="A2784" s="107"/>
      <c r="B2784" s="107"/>
      <c r="C2784" s="107"/>
      <c r="D2784" s="107"/>
      <c r="E2784" s="107"/>
      <c r="F2784" s="94"/>
      <c r="G2784" s="94"/>
      <c r="H2784" s="93"/>
      <c r="I2784" s="107"/>
    </row>
    <row r="2785" spans="1:85" x14ac:dyDescent="0.2">
      <c r="A2785" s="107"/>
      <c r="B2785" s="107"/>
      <c r="C2785" s="107"/>
      <c r="D2785" s="107"/>
      <c r="E2785" s="107"/>
      <c r="F2785" s="92"/>
      <c r="G2785" s="92"/>
      <c r="H2785" s="93"/>
      <c r="I2785" s="107"/>
    </row>
    <row r="2786" spans="1:85" x14ac:dyDescent="0.2">
      <c r="A2786" s="107"/>
      <c r="B2786" s="107"/>
      <c r="C2786" s="107"/>
      <c r="D2786" s="107"/>
      <c r="E2786" s="107"/>
      <c r="F2786" s="94"/>
      <c r="G2786" s="94"/>
      <c r="H2786" s="93"/>
      <c r="I2786" s="107"/>
    </row>
    <row r="2787" spans="1:85" x14ac:dyDescent="0.2">
      <c r="A2787" s="107"/>
      <c r="B2787" s="107"/>
      <c r="C2787" s="107"/>
      <c r="D2787" s="107"/>
      <c r="E2787" s="107"/>
      <c r="F2787" s="92"/>
      <c r="G2787" s="92"/>
      <c r="H2787" s="93"/>
      <c r="I2787" s="107"/>
    </row>
    <row r="2788" spans="1:85" x14ac:dyDescent="0.2">
      <c r="A2788" s="107"/>
      <c r="B2788" s="107"/>
      <c r="C2788" s="107"/>
      <c r="D2788" s="107"/>
      <c r="E2788" s="107"/>
      <c r="F2788" s="92"/>
      <c r="G2788" s="92"/>
      <c r="H2788" s="93"/>
      <c r="I2788" s="107"/>
    </row>
    <row r="2789" spans="1:85" x14ac:dyDescent="0.2">
      <c r="A2789" s="107"/>
      <c r="B2789" s="107"/>
      <c r="C2789" s="107"/>
      <c r="D2789" s="107"/>
      <c r="E2789" s="107"/>
      <c r="F2789" s="92"/>
      <c r="G2789" s="92"/>
      <c r="H2789" s="93"/>
      <c r="I2789" s="107"/>
    </row>
    <row r="2790" spans="1:85" x14ac:dyDescent="0.2">
      <c r="A2790" s="107"/>
      <c r="B2790" s="107"/>
      <c r="C2790" s="107"/>
      <c r="D2790" s="107"/>
      <c r="E2790" s="107"/>
      <c r="F2790" s="92"/>
      <c r="G2790" s="92"/>
      <c r="H2790" s="93"/>
      <c r="I2790" s="107"/>
    </row>
    <row r="2791" spans="1:85" x14ac:dyDescent="0.2">
      <c r="A2791" s="107"/>
      <c r="B2791" s="107"/>
      <c r="C2791" s="107"/>
      <c r="D2791" s="107"/>
      <c r="E2791" s="107"/>
      <c r="F2791" s="92"/>
      <c r="G2791" s="92"/>
      <c r="H2791" s="93"/>
      <c r="I2791" s="107"/>
    </row>
    <row r="2792" spans="1:85" x14ac:dyDescent="0.2">
      <c r="A2792" s="107"/>
      <c r="B2792" s="107"/>
      <c r="C2792" s="107"/>
      <c r="D2792" s="107"/>
      <c r="E2792" s="107"/>
      <c r="F2792" s="92"/>
      <c r="G2792" s="92"/>
      <c r="H2792" s="93"/>
      <c r="I2792" s="107"/>
    </row>
    <row r="2793" spans="1:85" x14ac:dyDescent="0.2">
      <c r="A2793" s="107"/>
      <c r="B2793" s="107"/>
      <c r="C2793" s="107"/>
      <c r="D2793" s="107"/>
      <c r="E2793" s="107"/>
      <c r="F2793" s="92"/>
      <c r="G2793" s="92"/>
      <c r="H2793" s="93"/>
      <c r="I2793" s="107"/>
      <c r="N2793" s="100"/>
      <c r="O2793" s="100"/>
      <c r="P2793" s="100"/>
      <c r="Q2793" s="100"/>
      <c r="R2793" s="100"/>
      <c r="S2793" s="100"/>
      <c r="T2793" s="100"/>
      <c r="U2793" s="100"/>
      <c r="V2793" s="100"/>
      <c r="W2793" s="100"/>
      <c r="X2793" s="100"/>
      <c r="Y2793" s="100"/>
      <c r="Z2793" s="100"/>
      <c r="AA2793" s="100"/>
      <c r="AB2793" s="100"/>
      <c r="AC2793" s="100"/>
      <c r="AD2793" s="100"/>
      <c r="AE2793" s="100"/>
      <c r="AF2793" s="100"/>
      <c r="AG2793" s="100"/>
      <c r="AH2793" s="100"/>
      <c r="AI2793" s="100"/>
      <c r="AJ2793" s="100"/>
      <c r="AK2793" s="100"/>
      <c r="AL2793" s="100"/>
      <c r="AM2793" s="100"/>
      <c r="AN2793" s="100"/>
      <c r="AO2793" s="100"/>
      <c r="AP2793" s="100"/>
      <c r="AQ2793" s="100"/>
      <c r="AR2793" s="100"/>
      <c r="AS2793" s="100"/>
      <c r="AT2793" s="100"/>
      <c r="AU2793" s="100"/>
      <c r="AV2793" s="100"/>
      <c r="AW2793" s="100"/>
      <c r="AX2793" s="100"/>
      <c r="AY2793" s="100"/>
      <c r="AZ2793" s="100"/>
      <c r="BA2793" s="100"/>
      <c r="BB2793" s="100"/>
      <c r="BC2793" s="100"/>
      <c r="BD2793" s="100"/>
      <c r="BE2793" s="100"/>
      <c r="BF2793" s="100"/>
      <c r="BG2793" s="100"/>
      <c r="BH2793" s="100"/>
      <c r="BI2793" s="100"/>
      <c r="BJ2793" s="100"/>
      <c r="BK2793" s="100"/>
      <c r="BL2793" s="100"/>
      <c r="BM2793" s="100"/>
      <c r="BN2793" s="100"/>
      <c r="BO2793" s="100"/>
      <c r="BP2793" s="100"/>
      <c r="BQ2793" s="100"/>
      <c r="BR2793" s="100"/>
      <c r="BS2793" s="100"/>
      <c r="BT2793" s="100"/>
      <c r="BU2793" s="100"/>
      <c r="BV2793" s="100"/>
      <c r="BW2793" s="100"/>
      <c r="BX2793" s="100"/>
      <c r="BY2793" s="100"/>
      <c r="BZ2793" s="100"/>
      <c r="CA2793" s="100"/>
      <c r="CB2793" s="100"/>
      <c r="CC2793" s="100"/>
      <c r="CD2793" s="100"/>
      <c r="CE2793" s="100"/>
      <c r="CF2793" s="100"/>
      <c r="CG2793" s="100"/>
    </row>
    <row r="2794" spans="1:85" x14ac:dyDescent="0.2">
      <c r="A2794" s="107"/>
      <c r="B2794" s="107"/>
      <c r="C2794" s="107"/>
      <c r="D2794" s="107"/>
      <c r="E2794" s="107"/>
      <c r="F2794" s="94"/>
      <c r="G2794" s="94"/>
      <c r="H2794" s="93"/>
      <c r="I2794" s="107"/>
      <c r="L2794" s="100"/>
      <c r="M2794" s="100"/>
    </row>
    <row r="2795" spans="1:85" x14ac:dyDescent="0.2">
      <c r="A2795" s="107"/>
      <c r="B2795" s="107"/>
      <c r="C2795" s="107"/>
      <c r="D2795" s="107"/>
      <c r="E2795" s="107"/>
      <c r="F2795" s="92"/>
      <c r="G2795" s="92"/>
      <c r="H2795" s="93"/>
      <c r="I2795" s="107"/>
    </row>
    <row r="2796" spans="1:85" x14ac:dyDescent="0.2">
      <c r="A2796" s="107"/>
      <c r="B2796" s="107"/>
      <c r="C2796" s="107"/>
      <c r="D2796" s="107"/>
      <c r="E2796" s="107"/>
      <c r="F2796" s="94"/>
      <c r="G2796" s="94"/>
      <c r="H2796" s="93"/>
      <c r="I2796" s="107"/>
      <c r="N2796" s="100"/>
      <c r="O2796" s="100"/>
      <c r="P2796" s="100"/>
      <c r="Q2796" s="100"/>
      <c r="R2796" s="100"/>
      <c r="S2796" s="100"/>
      <c r="T2796" s="100"/>
      <c r="U2796" s="100"/>
      <c r="V2796" s="100"/>
      <c r="W2796" s="100"/>
      <c r="X2796" s="100"/>
      <c r="Y2796" s="100"/>
      <c r="Z2796" s="100"/>
      <c r="AA2796" s="100"/>
      <c r="AB2796" s="100"/>
      <c r="AC2796" s="100"/>
      <c r="AD2796" s="100"/>
      <c r="AE2796" s="100"/>
      <c r="AF2796" s="100"/>
      <c r="AG2796" s="100"/>
      <c r="AH2796" s="100"/>
      <c r="AI2796" s="100"/>
      <c r="AJ2796" s="100"/>
      <c r="AK2796" s="100"/>
      <c r="AL2796" s="100"/>
      <c r="AM2796" s="100"/>
      <c r="AN2796" s="100"/>
      <c r="AO2796" s="100"/>
      <c r="AP2796" s="100"/>
      <c r="AQ2796" s="100"/>
      <c r="AR2796" s="100"/>
      <c r="AS2796" s="100"/>
      <c r="AT2796" s="100"/>
      <c r="AU2796" s="100"/>
      <c r="AV2796" s="100"/>
      <c r="AW2796" s="100"/>
      <c r="AX2796" s="100"/>
      <c r="AY2796" s="100"/>
      <c r="AZ2796" s="100"/>
      <c r="BA2796" s="100"/>
      <c r="BB2796" s="100"/>
      <c r="BC2796" s="100"/>
      <c r="BD2796" s="100"/>
      <c r="BE2796" s="100"/>
      <c r="BF2796" s="100"/>
      <c r="BG2796" s="100"/>
      <c r="BH2796" s="100"/>
      <c r="BI2796" s="100"/>
      <c r="BJ2796" s="100"/>
      <c r="BK2796" s="100"/>
      <c r="BL2796" s="100"/>
      <c r="BM2796" s="100"/>
      <c r="BN2796" s="100"/>
      <c r="BO2796" s="100"/>
      <c r="BP2796" s="100"/>
      <c r="BQ2796" s="100"/>
      <c r="BR2796" s="100"/>
      <c r="BS2796" s="100"/>
      <c r="BT2796" s="100"/>
      <c r="BU2796" s="100"/>
      <c r="BV2796" s="100"/>
      <c r="BW2796" s="100"/>
      <c r="BX2796" s="100"/>
      <c r="BY2796" s="100"/>
      <c r="BZ2796" s="100"/>
      <c r="CA2796" s="100"/>
      <c r="CB2796" s="100"/>
      <c r="CC2796" s="100"/>
      <c r="CD2796" s="100"/>
      <c r="CE2796" s="100"/>
      <c r="CF2796" s="100"/>
      <c r="CG2796" s="100"/>
    </row>
    <row r="2797" spans="1:85" x14ac:dyDescent="0.2">
      <c r="A2797" s="107"/>
      <c r="B2797" s="107"/>
      <c r="C2797" s="107"/>
      <c r="D2797" s="107"/>
      <c r="E2797" s="107"/>
      <c r="F2797" s="92"/>
      <c r="G2797" s="92"/>
      <c r="H2797" s="93"/>
      <c r="I2797" s="107"/>
      <c r="L2797" s="100"/>
      <c r="M2797" s="100"/>
    </row>
    <row r="2798" spans="1:85" x14ac:dyDescent="0.2">
      <c r="A2798" s="107"/>
      <c r="B2798" s="107"/>
      <c r="C2798" s="107"/>
      <c r="D2798" s="107"/>
      <c r="E2798" s="107"/>
      <c r="F2798" s="94"/>
      <c r="G2798" s="94"/>
      <c r="H2798" s="93"/>
      <c r="I2798" s="107"/>
    </row>
    <row r="2799" spans="1:85" x14ac:dyDescent="0.2">
      <c r="A2799" s="107"/>
      <c r="B2799" s="107"/>
      <c r="C2799" s="107"/>
      <c r="D2799" s="107"/>
      <c r="E2799" s="107"/>
      <c r="F2799" s="92"/>
      <c r="G2799" s="92"/>
      <c r="H2799" s="93"/>
      <c r="I2799" s="107"/>
      <c r="N2799" s="100"/>
      <c r="O2799" s="100"/>
      <c r="P2799" s="100"/>
      <c r="Q2799" s="100"/>
      <c r="R2799" s="100"/>
      <c r="S2799" s="100"/>
      <c r="T2799" s="100"/>
      <c r="U2799" s="100"/>
      <c r="V2799" s="100"/>
      <c r="W2799" s="100"/>
      <c r="X2799" s="100"/>
      <c r="Y2799" s="100"/>
      <c r="Z2799" s="100"/>
      <c r="AA2799" s="100"/>
      <c r="AB2799" s="100"/>
      <c r="AC2799" s="100"/>
      <c r="AD2799" s="100"/>
      <c r="AE2799" s="100"/>
      <c r="AF2799" s="100"/>
      <c r="AG2799" s="100"/>
      <c r="AH2799" s="100"/>
      <c r="AI2799" s="100"/>
      <c r="AJ2799" s="100"/>
      <c r="AK2799" s="100"/>
      <c r="AL2799" s="100"/>
      <c r="AM2799" s="100"/>
      <c r="AN2799" s="100"/>
      <c r="AO2799" s="100"/>
      <c r="AP2799" s="100"/>
      <c r="AQ2799" s="100"/>
      <c r="AR2799" s="100"/>
      <c r="AS2799" s="100"/>
      <c r="AT2799" s="100"/>
      <c r="AU2799" s="100"/>
      <c r="AV2799" s="100"/>
      <c r="AW2799" s="100"/>
      <c r="AX2799" s="100"/>
      <c r="AY2799" s="100"/>
      <c r="AZ2799" s="100"/>
      <c r="BA2799" s="100"/>
      <c r="BB2799" s="100"/>
      <c r="BC2799" s="100"/>
      <c r="BD2799" s="100"/>
      <c r="BE2799" s="100"/>
      <c r="BF2799" s="100"/>
      <c r="BG2799" s="100"/>
      <c r="BH2799" s="100"/>
      <c r="BI2799" s="100"/>
      <c r="BJ2799" s="100"/>
      <c r="BK2799" s="100"/>
      <c r="BL2799" s="100"/>
      <c r="BM2799" s="100"/>
      <c r="BN2799" s="100"/>
      <c r="BO2799" s="100"/>
      <c r="BP2799" s="100"/>
      <c r="BQ2799" s="100"/>
      <c r="BR2799" s="100"/>
      <c r="BS2799" s="100"/>
      <c r="BT2799" s="100"/>
      <c r="BU2799" s="100"/>
      <c r="BV2799" s="100"/>
      <c r="BW2799" s="100"/>
      <c r="BX2799" s="100"/>
      <c r="BY2799" s="100"/>
      <c r="BZ2799" s="100"/>
      <c r="CA2799" s="100"/>
      <c r="CB2799" s="100"/>
      <c r="CC2799" s="100"/>
      <c r="CD2799" s="100"/>
      <c r="CE2799" s="100"/>
      <c r="CF2799" s="100"/>
      <c r="CG2799" s="100"/>
    </row>
    <row r="2800" spans="1:85" x14ac:dyDescent="0.2">
      <c r="A2800" s="107"/>
      <c r="B2800" s="107"/>
      <c r="C2800" s="107"/>
      <c r="D2800" s="107"/>
      <c r="E2800" s="107"/>
      <c r="F2800" s="94"/>
      <c r="G2800" s="94"/>
      <c r="H2800" s="93"/>
      <c r="I2800" s="107"/>
      <c r="L2800" s="100"/>
      <c r="M2800" s="100"/>
    </row>
    <row r="2801" spans="1:85" x14ac:dyDescent="0.2">
      <c r="A2801" s="107"/>
      <c r="B2801" s="107"/>
      <c r="C2801" s="107"/>
      <c r="D2801" s="107"/>
      <c r="E2801" s="107"/>
      <c r="F2801" s="94"/>
      <c r="G2801" s="94"/>
      <c r="H2801" s="93"/>
      <c r="I2801" s="107"/>
    </row>
    <row r="2802" spans="1:85" x14ac:dyDescent="0.2">
      <c r="A2802" s="107"/>
      <c r="B2802" s="107"/>
      <c r="C2802" s="107"/>
      <c r="D2802" s="107"/>
      <c r="E2802" s="107"/>
      <c r="F2802" s="94"/>
      <c r="G2802" s="94"/>
      <c r="H2802" s="93"/>
      <c r="I2802" s="107"/>
    </row>
    <row r="2803" spans="1:85" x14ac:dyDescent="0.2">
      <c r="A2803" s="107"/>
      <c r="B2803" s="107"/>
      <c r="C2803" s="107"/>
      <c r="D2803" s="107"/>
      <c r="E2803" s="107"/>
      <c r="F2803" s="94"/>
      <c r="G2803" s="94"/>
      <c r="H2803" s="93"/>
      <c r="I2803" s="107"/>
    </row>
    <row r="2804" spans="1:85" x14ac:dyDescent="0.2">
      <c r="A2804" s="107"/>
      <c r="B2804" s="107"/>
      <c r="C2804" s="107"/>
      <c r="D2804" s="107"/>
      <c r="E2804" s="107"/>
      <c r="F2804" s="92"/>
      <c r="G2804" s="92"/>
      <c r="H2804" s="93"/>
      <c r="I2804" s="107"/>
      <c r="N2804" s="100"/>
      <c r="O2804" s="100"/>
      <c r="P2804" s="100"/>
      <c r="Q2804" s="100"/>
      <c r="R2804" s="100"/>
      <c r="S2804" s="100"/>
      <c r="T2804" s="100"/>
      <c r="U2804" s="100"/>
      <c r="V2804" s="100"/>
      <c r="W2804" s="100"/>
      <c r="X2804" s="100"/>
      <c r="Y2804" s="100"/>
      <c r="Z2804" s="100"/>
      <c r="AA2804" s="100"/>
      <c r="AB2804" s="100"/>
      <c r="AC2804" s="100"/>
      <c r="AD2804" s="100"/>
      <c r="AE2804" s="100"/>
      <c r="AF2804" s="100"/>
      <c r="AG2804" s="100"/>
      <c r="AH2804" s="100"/>
      <c r="AI2804" s="100"/>
      <c r="AJ2804" s="100"/>
      <c r="AK2804" s="100"/>
      <c r="AL2804" s="100"/>
      <c r="AM2804" s="100"/>
      <c r="AN2804" s="100"/>
      <c r="AO2804" s="100"/>
      <c r="AP2804" s="100"/>
      <c r="AQ2804" s="100"/>
      <c r="AR2804" s="100"/>
      <c r="AS2804" s="100"/>
      <c r="AT2804" s="100"/>
      <c r="AU2804" s="100"/>
      <c r="AV2804" s="100"/>
      <c r="AW2804" s="100"/>
      <c r="AX2804" s="100"/>
      <c r="AY2804" s="100"/>
      <c r="AZ2804" s="100"/>
      <c r="BA2804" s="100"/>
      <c r="BB2804" s="100"/>
      <c r="BC2804" s="100"/>
      <c r="BD2804" s="100"/>
      <c r="BE2804" s="100"/>
      <c r="BF2804" s="100"/>
      <c r="BG2804" s="100"/>
      <c r="BH2804" s="100"/>
      <c r="BI2804" s="100"/>
      <c r="BJ2804" s="100"/>
      <c r="BK2804" s="100"/>
      <c r="BL2804" s="100"/>
      <c r="BM2804" s="100"/>
      <c r="BN2804" s="100"/>
      <c r="BO2804" s="100"/>
      <c r="BP2804" s="100"/>
      <c r="BQ2804" s="100"/>
      <c r="BR2804" s="100"/>
      <c r="BS2804" s="100"/>
      <c r="BT2804" s="100"/>
      <c r="BU2804" s="100"/>
      <c r="BV2804" s="100"/>
      <c r="BW2804" s="100"/>
      <c r="BX2804" s="100"/>
      <c r="BY2804" s="100"/>
      <c r="BZ2804" s="100"/>
      <c r="CA2804" s="100"/>
      <c r="CB2804" s="100"/>
      <c r="CC2804" s="100"/>
      <c r="CD2804" s="100"/>
      <c r="CE2804" s="100"/>
      <c r="CF2804" s="100"/>
      <c r="CG2804" s="100"/>
    </row>
    <row r="2805" spans="1:85" x14ac:dyDescent="0.2">
      <c r="A2805" s="107"/>
      <c r="B2805" s="107"/>
      <c r="C2805" s="107"/>
      <c r="D2805" s="107"/>
      <c r="E2805" s="107"/>
      <c r="F2805" s="92"/>
      <c r="G2805" s="92"/>
      <c r="H2805" s="93"/>
      <c r="I2805" s="107"/>
      <c r="L2805" s="100"/>
      <c r="M2805" s="100"/>
    </row>
    <row r="2806" spans="1:85" x14ac:dyDescent="0.2">
      <c r="A2806" s="107"/>
      <c r="B2806" s="107"/>
      <c r="C2806" s="107"/>
      <c r="D2806" s="107"/>
      <c r="E2806" s="107"/>
      <c r="F2806" s="92"/>
      <c r="G2806" s="92"/>
      <c r="H2806" s="93"/>
      <c r="I2806" s="107"/>
    </row>
    <row r="2807" spans="1:85" x14ac:dyDescent="0.2">
      <c r="A2807" s="107"/>
      <c r="B2807" s="107"/>
      <c r="C2807" s="107"/>
      <c r="D2807" s="107"/>
      <c r="E2807" s="107"/>
      <c r="F2807" s="92"/>
      <c r="G2807" s="92"/>
      <c r="H2807" s="93"/>
      <c r="I2807" s="107"/>
    </row>
    <row r="2808" spans="1:85" x14ac:dyDescent="0.2">
      <c r="A2808" s="107"/>
      <c r="B2808" s="107"/>
      <c r="C2808" s="107"/>
      <c r="D2808" s="107"/>
      <c r="E2808" s="107"/>
      <c r="F2808" s="92"/>
      <c r="G2808" s="92"/>
      <c r="H2808" s="93"/>
      <c r="I2808" s="107"/>
      <c r="K2808" s="100"/>
    </row>
    <row r="2809" spans="1:85" x14ac:dyDescent="0.2">
      <c r="A2809" s="107"/>
      <c r="B2809" s="107"/>
      <c r="C2809" s="107"/>
      <c r="D2809" s="107"/>
      <c r="E2809" s="107"/>
      <c r="F2809" s="92"/>
      <c r="G2809" s="92"/>
      <c r="H2809" s="93"/>
      <c r="I2809" s="107"/>
    </row>
    <row r="2810" spans="1:85" x14ac:dyDescent="0.2">
      <c r="A2810" s="107"/>
      <c r="B2810" s="107"/>
      <c r="C2810" s="107"/>
      <c r="D2810" s="107"/>
      <c r="E2810" s="107"/>
      <c r="F2810" s="92"/>
      <c r="G2810" s="92"/>
      <c r="H2810" s="93"/>
      <c r="I2810" s="107"/>
    </row>
    <row r="2811" spans="1:85" x14ac:dyDescent="0.2">
      <c r="A2811" s="107"/>
      <c r="B2811" s="107"/>
      <c r="C2811" s="107"/>
      <c r="D2811" s="107"/>
      <c r="E2811" s="107"/>
      <c r="F2811" s="92"/>
      <c r="G2811" s="92"/>
      <c r="H2811" s="93"/>
      <c r="I2811" s="107"/>
    </row>
    <row r="2812" spans="1:85" x14ac:dyDescent="0.2">
      <c r="A2812" s="107"/>
      <c r="B2812" s="107"/>
      <c r="C2812" s="107"/>
      <c r="D2812" s="107"/>
      <c r="E2812" s="107"/>
      <c r="F2812" s="94"/>
      <c r="G2812" s="94"/>
      <c r="H2812" s="93"/>
      <c r="I2812" s="107"/>
    </row>
    <row r="2813" spans="1:85" x14ac:dyDescent="0.2">
      <c r="A2813" s="107"/>
      <c r="B2813" s="107"/>
      <c r="C2813" s="107"/>
      <c r="D2813" s="107"/>
      <c r="E2813" s="107"/>
      <c r="F2813" s="92"/>
      <c r="G2813" s="92"/>
      <c r="H2813" s="93"/>
      <c r="I2813" s="107"/>
    </row>
    <row r="2814" spans="1:85" x14ac:dyDescent="0.2">
      <c r="A2814" s="107"/>
      <c r="B2814" s="107"/>
      <c r="C2814" s="107"/>
      <c r="D2814" s="107"/>
      <c r="E2814" s="107"/>
      <c r="F2814" s="94"/>
      <c r="G2814" s="94"/>
      <c r="H2814" s="93"/>
      <c r="I2814" s="107"/>
    </row>
    <row r="2815" spans="1:85" x14ac:dyDescent="0.2">
      <c r="A2815" s="107"/>
      <c r="B2815" s="107"/>
      <c r="C2815" s="107"/>
      <c r="D2815" s="107"/>
      <c r="E2815" s="107"/>
      <c r="F2815" s="92"/>
      <c r="G2815" s="92"/>
      <c r="H2815" s="93"/>
      <c r="I2815" s="107"/>
    </row>
    <row r="2816" spans="1:85" x14ac:dyDescent="0.2">
      <c r="A2816" s="107"/>
      <c r="B2816" s="107"/>
      <c r="C2816" s="107"/>
      <c r="D2816" s="107"/>
      <c r="E2816" s="107"/>
      <c r="F2816" s="195"/>
      <c r="G2816" s="195"/>
      <c r="H2816" s="93"/>
      <c r="I2816" s="107"/>
      <c r="N2816" s="100"/>
      <c r="O2816" s="100"/>
      <c r="P2816" s="100"/>
      <c r="Q2816" s="100"/>
      <c r="R2816" s="100"/>
      <c r="S2816" s="100"/>
      <c r="T2816" s="100"/>
      <c r="U2816" s="100"/>
      <c r="V2816" s="100"/>
      <c r="W2816" s="100"/>
      <c r="X2816" s="100"/>
      <c r="Y2816" s="100"/>
      <c r="Z2816" s="100"/>
      <c r="AA2816" s="100"/>
      <c r="AB2816" s="100"/>
      <c r="AC2816" s="100"/>
      <c r="AD2816" s="100"/>
      <c r="AE2816" s="100"/>
      <c r="AF2816" s="100"/>
      <c r="AG2816" s="100"/>
      <c r="AH2816" s="100"/>
      <c r="AI2816" s="100"/>
      <c r="AJ2816" s="100"/>
      <c r="AK2816" s="100"/>
      <c r="AL2816" s="100"/>
      <c r="AM2816" s="100"/>
      <c r="AN2816" s="100"/>
      <c r="AO2816" s="100"/>
      <c r="AP2816" s="100"/>
      <c r="AQ2816" s="100"/>
      <c r="AR2816" s="100"/>
      <c r="AS2816" s="100"/>
      <c r="AT2816" s="100"/>
      <c r="AU2816" s="100"/>
      <c r="AV2816" s="100"/>
      <c r="AW2816" s="100"/>
      <c r="AX2816" s="100"/>
      <c r="AY2816" s="100"/>
      <c r="AZ2816" s="100"/>
      <c r="BA2816" s="100"/>
      <c r="BB2816" s="100"/>
      <c r="BC2816" s="100"/>
      <c r="BD2816" s="100"/>
      <c r="BE2816" s="100"/>
      <c r="BF2816" s="100"/>
      <c r="BG2816" s="100"/>
      <c r="BH2816" s="100"/>
      <c r="BI2816" s="100"/>
      <c r="BJ2816" s="100"/>
      <c r="BK2816" s="100"/>
      <c r="BL2816" s="100"/>
      <c r="BM2816" s="100"/>
      <c r="BN2816" s="100"/>
      <c r="BO2816" s="100"/>
      <c r="BP2816" s="100"/>
      <c r="BQ2816" s="100"/>
      <c r="BR2816" s="100"/>
      <c r="BS2816" s="100"/>
      <c r="BT2816" s="100"/>
      <c r="BU2816" s="100"/>
      <c r="BV2816" s="100"/>
      <c r="BW2816" s="100"/>
      <c r="BX2816" s="100"/>
      <c r="BY2816" s="100"/>
      <c r="BZ2816" s="100"/>
      <c r="CA2816" s="100"/>
      <c r="CB2816" s="100"/>
      <c r="CC2816" s="100"/>
      <c r="CD2816" s="100"/>
      <c r="CE2816" s="100"/>
      <c r="CF2816" s="100"/>
      <c r="CG2816" s="100"/>
    </row>
    <row r="2817" spans="1:85" x14ac:dyDescent="0.2">
      <c r="A2817" s="107"/>
      <c r="B2817" s="107"/>
      <c r="C2817" s="107"/>
      <c r="D2817" s="107"/>
      <c r="E2817" s="107"/>
      <c r="F2817" s="92"/>
      <c r="G2817" s="92"/>
      <c r="H2817" s="93"/>
      <c r="I2817" s="107"/>
      <c r="L2817" s="100"/>
      <c r="M2817" s="100"/>
    </row>
    <row r="2818" spans="1:85" x14ac:dyDescent="0.2">
      <c r="A2818" s="107"/>
      <c r="B2818" s="107"/>
      <c r="C2818" s="107"/>
      <c r="D2818" s="107"/>
      <c r="E2818" s="107"/>
      <c r="F2818" s="92"/>
      <c r="G2818" s="92"/>
      <c r="H2818" s="93"/>
      <c r="I2818" s="107"/>
    </row>
    <row r="2819" spans="1:85" x14ac:dyDescent="0.2">
      <c r="A2819" s="107"/>
      <c r="B2819" s="107"/>
      <c r="C2819" s="107"/>
      <c r="D2819" s="107"/>
      <c r="E2819" s="107"/>
      <c r="F2819" s="92"/>
      <c r="G2819" s="92"/>
      <c r="H2819" s="93"/>
      <c r="I2819" s="107"/>
    </row>
    <row r="2820" spans="1:85" x14ac:dyDescent="0.2">
      <c r="A2820" s="107"/>
      <c r="B2820" s="107"/>
      <c r="C2820" s="107"/>
      <c r="D2820" s="107"/>
      <c r="E2820" s="107"/>
      <c r="F2820" s="94"/>
      <c r="G2820" s="94"/>
      <c r="H2820" s="93"/>
      <c r="I2820" s="107"/>
      <c r="N2820" s="100"/>
      <c r="O2820" s="100"/>
      <c r="P2820" s="100"/>
      <c r="Q2820" s="100"/>
      <c r="R2820" s="100"/>
      <c r="S2820" s="100"/>
      <c r="T2820" s="100"/>
      <c r="U2820" s="100"/>
      <c r="V2820" s="100"/>
      <c r="W2820" s="100"/>
      <c r="X2820" s="100"/>
      <c r="Y2820" s="100"/>
      <c r="Z2820" s="100"/>
      <c r="AA2820" s="100"/>
      <c r="AB2820" s="100"/>
      <c r="AC2820" s="100"/>
      <c r="AD2820" s="100"/>
      <c r="AE2820" s="100"/>
      <c r="AF2820" s="100"/>
      <c r="AG2820" s="100"/>
      <c r="AH2820" s="100"/>
      <c r="AI2820" s="100"/>
      <c r="AJ2820" s="100"/>
      <c r="AK2820" s="100"/>
      <c r="AL2820" s="100"/>
      <c r="AM2820" s="100"/>
      <c r="AN2820" s="100"/>
      <c r="AO2820" s="100"/>
      <c r="AP2820" s="100"/>
      <c r="AQ2820" s="100"/>
      <c r="AR2820" s="100"/>
      <c r="AS2820" s="100"/>
      <c r="AT2820" s="100"/>
      <c r="AU2820" s="100"/>
      <c r="AV2820" s="100"/>
      <c r="AW2820" s="100"/>
      <c r="AX2820" s="100"/>
      <c r="AY2820" s="100"/>
      <c r="AZ2820" s="100"/>
      <c r="BA2820" s="100"/>
      <c r="BB2820" s="100"/>
      <c r="BC2820" s="100"/>
      <c r="BD2820" s="100"/>
      <c r="BE2820" s="100"/>
      <c r="BF2820" s="100"/>
      <c r="BG2820" s="100"/>
      <c r="BH2820" s="100"/>
      <c r="BI2820" s="100"/>
      <c r="BJ2820" s="100"/>
      <c r="BK2820" s="100"/>
      <c r="BL2820" s="100"/>
      <c r="BM2820" s="100"/>
      <c r="BN2820" s="100"/>
      <c r="BO2820" s="100"/>
      <c r="BP2820" s="100"/>
      <c r="BQ2820" s="100"/>
      <c r="BR2820" s="100"/>
      <c r="BS2820" s="100"/>
      <c r="BT2820" s="100"/>
      <c r="BU2820" s="100"/>
      <c r="BV2820" s="100"/>
      <c r="BW2820" s="100"/>
      <c r="BX2820" s="100"/>
      <c r="BY2820" s="100"/>
      <c r="BZ2820" s="100"/>
      <c r="CA2820" s="100"/>
      <c r="CB2820" s="100"/>
      <c r="CC2820" s="100"/>
      <c r="CD2820" s="100"/>
      <c r="CE2820" s="100"/>
      <c r="CF2820" s="100"/>
      <c r="CG2820" s="100"/>
    </row>
    <row r="2821" spans="1:85" x14ac:dyDescent="0.2">
      <c r="A2821" s="107"/>
      <c r="B2821" s="107"/>
      <c r="C2821" s="107"/>
      <c r="D2821" s="107"/>
      <c r="E2821" s="107"/>
      <c r="F2821" s="94"/>
      <c r="G2821" s="94"/>
      <c r="H2821" s="93"/>
      <c r="I2821" s="107"/>
      <c r="L2821" s="100"/>
      <c r="M2821" s="100"/>
    </row>
    <row r="2822" spans="1:85" x14ac:dyDescent="0.2">
      <c r="A2822" s="107"/>
      <c r="B2822" s="107"/>
      <c r="C2822" s="107"/>
      <c r="D2822" s="107"/>
      <c r="E2822" s="107"/>
      <c r="F2822" s="94"/>
      <c r="G2822" s="94"/>
      <c r="H2822" s="93"/>
      <c r="I2822" s="107"/>
    </row>
    <row r="2823" spans="1:85" x14ac:dyDescent="0.2">
      <c r="A2823" s="107"/>
      <c r="B2823" s="107"/>
      <c r="C2823" s="107"/>
      <c r="D2823" s="107"/>
      <c r="E2823" s="107"/>
      <c r="F2823" s="92"/>
      <c r="G2823" s="92"/>
      <c r="H2823" s="93"/>
      <c r="I2823" s="107"/>
      <c r="K2823" s="100"/>
    </row>
    <row r="2824" spans="1:85" x14ac:dyDescent="0.2">
      <c r="A2824" s="107"/>
      <c r="B2824" s="107"/>
      <c r="C2824" s="107"/>
      <c r="D2824" s="107"/>
      <c r="E2824" s="107"/>
      <c r="F2824" s="92"/>
      <c r="G2824" s="92"/>
      <c r="H2824" s="93"/>
      <c r="I2824" s="107"/>
    </row>
    <row r="2825" spans="1:85" x14ac:dyDescent="0.2">
      <c r="A2825" s="107"/>
      <c r="B2825" s="107"/>
      <c r="C2825" s="107"/>
      <c r="D2825" s="107"/>
      <c r="E2825" s="107"/>
      <c r="F2825" s="94"/>
      <c r="G2825" s="94"/>
      <c r="H2825" s="93"/>
      <c r="I2825" s="107"/>
    </row>
    <row r="2826" spans="1:85" x14ac:dyDescent="0.2">
      <c r="A2826" s="107"/>
      <c r="B2826" s="107"/>
      <c r="C2826" s="107"/>
      <c r="D2826" s="107"/>
      <c r="E2826" s="107"/>
      <c r="F2826" s="92"/>
      <c r="G2826" s="92"/>
      <c r="H2826" s="93"/>
      <c r="I2826" s="107"/>
    </row>
    <row r="2827" spans="1:85" x14ac:dyDescent="0.2">
      <c r="A2827" s="107"/>
      <c r="B2827" s="107"/>
      <c r="C2827" s="107"/>
      <c r="D2827" s="107"/>
      <c r="E2827" s="107"/>
      <c r="F2827" s="94"/>
      <c r="G2827" s="94"/>
      <c r="H2827" s="93"/>
      <c r="I2827" s="107"/>
    </row>
    <row r="2828" spans="1:85" x14ac:dyDescent="0.2">
      <c r="A2828" s="107"/>
      <c r="B2828" s="107"/>
      <c r="C2828" s="107"/>
      <c r="D2828" s="107"/>
      <c r="E2828" s="107"/>
      <c r="F2828" s="92"/>
      <c r="G2828" s="92"/>
      <c r="H2828" s="93"/>
      <c r="I2828" s="107"/>
    </row>
    <row r="2829" spans="1:85" x14ac:dyDescent="0.2">
      <c r="A2829" s="107"/>
      <c r="B2829" s="107"/>
      <c r="C2829" s="107"/>
      <c r="D2829" s="107"/>
      <c r="E2829" s="107"/>
      <c r="F2829" s="94"/>
      <c r="G2829" s="94"/>
      <c r="H2829" s="93"/>
      <c r="I2829" s="107"/>
    </row>
    <row r="2830" spans="1:85" x14ac:dyDescent="0.2">
      <c r="A2830" s="107"/>
      <c r="B2830" s="107"/>
      <c r="C2830" s="107"/>
      <c r="D2830" s="107"/>
      <c r="E2830" s="107"/>
      <c r="F2830" s="92"/>
      <c r="G2830" s="92"/>
      <c r="H2830" s="93"/>
      <c r="I2830" s="107"/>
      <c r="J2830" s="100"/>
      <c r="K2830" s="100"/>
    </row>
    <row r="2831" spans="1:85" x14ac:dyDescent="0.2">
      <c r="A2831" s="107"/>
      <c r="B2831" s="107"/>
      <c r="C2831" s="107"/>
      <c r="D2831" s="107"/>
      <c r="E2831" s="107"/>
      <c r="F2831" s="92"/>
      <c r="G2831" s="92"/>
      <c r="H2831" s="93"/>
      <c r="I2831" s="107"/>
    </row>
    <row r="2832" spans="1:85" x14ac:dyDescent="0.2">
      <c r="A2832" s="131"/>
      <c r="B2832" s="131"/>
      <c r="C2832" s="131"/>
      <c r="D2832" s="131"/>
      <c r="E2832" s="131"/>
      <c r="F2832" s="137"/>
      <c r="G2832" s="137"/>
      <c r="H2832" s="93"/>
      <c r="I2832" s="131"/>
    </row>
    <row r="2833" spans="1:11" x14ac:dyDescent="0.2">
      <c r="A2833" s="107"/>
      <c r="B2833" s="107"/>
      <c r="C2833" s="107"/>
      <c r="D2833" s="107"/>
      <c r="E2833" s="107"/>
      <c r="F2833" s="179"/>
      <c r="G2833" s="179"/>
      <c r="H2833" s="93"/>
      <c r="I2833" s="107"/>
    </row>
    <row r="2834" spans="1:11" x14ac:dyDescent="0.2">
      <c r="A2834" s="107"/>
      <c r="B2834" s="107"/>
      <c r="C2834" s="107"/>
      <c r="D2834" s="107"/>
      <c r="E2834" s="107"/>
      <c r="F2834" s="92"/>
      <c r="G2834" s="92"/>
      <c r="H2834" s="93"/>
      <c r="I2834" s="107"/>
    </row>
    <row r="2835" spans="1:11" x14ac:dyDescent="0.2">
      <c r="A2835" s="107"/>
      <c r="B2835" s="107"/>
      <c r="C2835" s="107"/>
      <c r="D2835" s="107"/>
      <c r="E2835" s="107"/>
      <c r="F2835" s="94"/>
      <c r="G2835" s="94"/>
      <c r="H2835" s="93"/>
      <c r="I2835" s="107"/>
      <c r="J2835" s="100"/>
      <c r="K2835" s="100"/>
    </row>
    <row r="2836" spans="1:11" x14ac:dyDescent="0.2">
      <c r="A2836" s="107"/>
      <c r="B2836" s="107"/>
      <c r="C2836" s="107"/>
      <c r="D2836" s="107"/>
      <c r="E2836" s="107"/>
      <c r="F2836" s="92"/>
      <c r="G2836" s="92"/>
      <c r="H2836" s="93"/>
      <c r="I2836" s="107"/>
    </row>
    <row r="2837" spans="1:11" x14ac:dyDescent="0.2">
      <c r="A2837" s="131"/>
      <c r="B2837" s="131"/>
      <c r="C2837" s="131"/>
      <c r="D2837" s="131"/>
      <c r="E2837" s="131"/>
      <c r="F2837" s="132"/>
      <c r="G2837" s="132"/>
      <c r="H2837" s="93"/>
      <c r="I2837" s="131"/>
    </row>
    <row r="2838" spans="1:11" x14ac:dyDescent="0.2">
      <c r="A2838" s="107"/>
      <c r="B2838" s="107"/>
      <c r="C2838" s="107"/>
      <c r="D2838" s="107"/>
      <c r="E2838" s="107"/>
      <c r="F2838" s="92"/>
      <c r="G2838" s="92"/>
      <c r="H2838" s="93"/>
      <c r="I2838" s="107"/>
      <c r="J2838" s="100"/>
    </row>
    <row r="2839" spans="1:11" x14ac:dyDescent="0.2">
      <c r="A2839" s="107"/>
      <c r="B2839" s="107"/>
      <c r="C2839" s="107"/>
      <c r="D2839" s="107"/>
      <c r="E2839" s="107"/>
      <c r="F2839" s="92"/>
      <c r="G2839" s="92"/>
      <c r="H2839" s="93"/>
      <c r="I2839" s="107"/>
    </row>
    <row r="2840" spans="1:11" x14ac:dyDescent="0.2">
      <c r="A2840" s="131"/>
      <c r="B2840" s="131"/>
      <c r="C2840" s="131"/>
      <c r="D2840" s="131"/>
      <c r="E2840" s="131"/>
      <c r="F2840" s="132"/>
      <c r="G2840" s="132"/>
      <c r="H2840" s="93"/>
      <c r="I2840" s="131"/>
    </row>
    <row r="2841" spans="1:11" x14ac:dyDescent="0.2">
      <c r="A2841" s="107"/>
      <c r="B2841" s="107"/>
      <c r="C2841" s="107"/>
      <c r="D2841" s="107"/>
      <c r="E2841" s="107"/>
      <c r="F2841" s="94"/>
      <c r="G2841" s="94"/>
      <c r="H2841" s="93"/>
      <c r="I2841" s="107"/>
    </row>
    <row r="2842" spans="1:11" x14ac:dyDescent="0.2">
      <c r="A2842" s="107"/>
      <c r="B2842" s="107"/>
      <c r="C2842" s="107"/>
      <c r="D2842" s="107"/>
      <c r="E2842" s="107"/>
      <c r="F2842" s="92"/>
      <c r="G2842" s="92"/>
      <c r="H2842" s="93"/>
      <c r="I2842" s="107"/>
    </row>
    <row r="2843" spans="1:11" x14ac:dyDescent="0.2">
      <c r="A2843" s="107"/>
      <c r="B2843" s="107"/>
      <c r="C2843" s="107"/>
      <c r="D2843" s="107"/>
      <c r="E2843" s="107"/>
      <c r="F2843" s="92"/>
      <c r="G2843" s="92"/>
      <c r="H2843" s="93"/>
      <c r="I2843" s="107"/>
    </row>
    <row r="2844" spans="1:11" x14ac:dyDescent="0.2">
      <c r="A2844" s="107"/>
      <c r="B2844" s="107"/>
      <c r="C2844" s="107"/>
      <c r="D2844" s="107"/>
      <c r="E2844" s="107"/>
      <c r="F2844" s="92"/>
      <c r="G2844" s="92"/>
      <c r="H2844" s="93"/>
      <c r="I2844" s="107"/>
    </row>
    <row r="2845" spans="1:11" x14ac:dyDescent="0.2">
      <c r="A2845" s="107"/>
      <c r="B2845" s="107"/>
      <c r="C2845" s="107"/>
      <c r="D2845" s="107"/>
      <c r="E2845" s="107"/>
      <c r="F2845" s="195"/>
      <c r="G2845" s="195"/>
      <c r="H2845" s="93"/>
      <c r="I2845" s="107"/>
    </row>
    <row r="2846" spans="1:11" x14ac:dyDescent="0.2">
      <c r="A2846" s="107"/>
      <c r="B2846" s="107"/>
      <c r="C2846" s="107"/>
      <c r="D2846" s="107"/>
      <c r="E2846" s="107"/>
      <c r="F2846" s="92"/>
      <c r="G2846" s="92"/>
      <c r="H2846" s="93"/>
      <c r="I2846" s="107"/>
    </row>
    <row r="2847" spans="1:11" x14ac:dyDescent="0.2">
      <c r="A2847" s="107"/>
      <c r="B2847" s="107"/>
      <c r="C2847" s="107"/>
      <c r="D2847" s="107"/>
      <c r="E2847" s="107"/>
      <c r="F2847" s="92"/>
      <c r="G2847" s="92"/>
      <c r="H2847" s="93"/>
      <c r="I2847" s="107"/>
    </row>
    <row r="2848" spans="1:11" x14ac:dyDescent="0.2">
      <c r="A2848" s="107"/>
      <c r="B2848" s="107"/>
      <c r="C2848" s="107"/>
      <c r="D2848" s="107"/>
      <c r="E2848" s="107"/>
      <c r="F2848" s="92"/>
      <c r="G2848" s="92"/>
      <c r="H2848" s="93"/>
      <c r="I2848" s="107"/>
    </row>
    <row r="2849" spans="1:9" x14ac:dyDescent="0.2">
      <c r="A2849" s="107"/>
      <c r="B2849" s="107"/>
      <c r="C2849" s="107"/>
      <c r="D2849" s="107"/>
      <c r="E2849" s="107"/>
      <c r="F2849" s="92"/>
      <c r="G2849" s="92"/>
      <c r="H2849" s="93"/>
      <c r="I2849" s="107"/>
    </row>
    <row r="2850" spans="1:9" x14ac:dyDescent="0.2">
      <c r="A2850" s="107"/>
      <c r="B2850" s="107"/>
      <c r="C2850" s="107"/>
      <c r="D2850" s="107"/>
      <c r="E2850" s="107"/>
      <c r="F2850" s="92"/>
      <c r="G2850" s="92"/>
      <c r="H2850" s="93"/>
      <c r="I2850" s="107"/>
    </row>
    <row r="2851" spans="1:9" x14ac:dyDescent="0.2">
      <c r="A2851" s="107"/>
      <c r="B2851" s="107"/>
      <c r="C2851" s="107"/>
      <c r="D2851" s="107"/>
      <c r="E2851" s="107"/>
      <c r="F2851" s="92"/>
      <c r="G2851" s="92"/>
      <c r="H2851" s="93"/>
      <c r="I2851" s="107"/>
    </row>
    <row r="2852" spans="1:9" x14ac:dyDescent="0.2">
      <c r="A2852" s="107"/>
      <c r="B2852" s="107"/>
      <c r="C2852" s="107"/>
      <c r="D2852" s="107"/>
      <c r="E2852" s="107"/>
      <c r="F2852" s="94"/>
      <c r="G2852" s="94"/>
      <c r="H2852" s="93"/>
      <c r="I2852" s="107"/>
    </row>
    <row r="2853" spans="1:9" x14ac:dyDescent="0.2">
      <c r="A2853" s="107"/>
      <c r="B2853" s="107"/>
      <c r="C2853" s="107"/>
      <c r="D2853" s="107"/>
      <c r="E2853" s="107"/>
      <c r="F2853" s="92"/>
      <c r="G2853" s="92"/>
      <c r="H2853" s="93"/>
      <c r="I2853" s="107"/>
    </row>
    <row r="2854" spans="1:9" x14ac:dyDescent="0.2">
      <c r="A2854" s="107"/>
      <c r="B2854" s="107"/>
      <c r="C2854" s="107"/>
      <c r="D2854" s="107"/>
      <c r="E2854" s="107"/>
      <c r="F2854" s="92"/>
      <c r="G2854" s="92"/>
      <c r="H2854" s="93"/>
      <c r="I2854" s="107"/>
    </row>
    <row r="2855" spans="1:9" x14ac:dyDescent="0.2">
      <c r="A2855" s="107"/>
      <c r="B2855" s="107"/>
      <c r="C2855" s="107"/>
      <c r="D2855" s="107"/>
      <c r="E2855" s="107"/>
      <c r="F2855" s="92"/>
      <c r="G2855" s="92"/>
      <c r="H2855" s="93"/>
      <c r="I2855" s="107"/>
    </row>
    <row r="2856" spans="1:9" x14ac:dyDescent="0.2">
      <c r="A2856" s="107"/>
      <c r="B2856" s="107"/>
      <c r="C2856" s="107"/>
      <c r="D2856" s="107"/>
      <c r="E2856" s="107"/>
      <c r="F2856" s="92"/>
      <c r="G2856" s="92"/>
      <c r="H2856" s="93"/>
      <c r="I2856" s="107"/>
    </row>
    <row r="2857" spans="1:9" x14ac:dyDescent="0.2">
      <c r="A2857" s="107"/>
      <c r="B2857" s="107"/>
      <c r="C2857" s="107"/>
      <c r="D2857" s="107"/>
      <c r="E2857" s="107"/>
      <c r="F2857" s="92"/>
      <c r="G2857" s="92"/>
      <c r="H2857" s="93"/>
      <c r="I2857" s="107"/>
    </row>
    <row r="2858" spans="1:9" x14ac:dyDescent="0.2">
      <c r="A2858" s="107"/>
      <c r="B2858" s="107"/>
      <c r="C2858" s="107"/>
      <c r="D2858" s="107"/>
      <c r="E2858" s="107"/>
      <c r="F2858" s="92"/>
      <c r="G2858" s="92"/>
      <c r="H2858" s="93"/>
      <c r="I2858" s="107"/>
    </row>
    <row r="2859" spans="1:9" x14ac:dyDescent="0.2">
      <c r="A2859" s="107"/>
      <c r="B2859" s="107"/>
      <c r="C2859" s="107"/>
      <c r="D2859" s="107"/>
      <c r="E2859" s="107"/>
      <c r="F2859" s="92"/>
      <c r="G2859" s="92"/>
      <c r="H2859" s="93"/>
      <c r="I2859" s="107"/>
    </row>
    <row r="2860" spans="1:9" x14ac:dyDescent="0.2">
      <c r="A2860" s="107"/>
      <c r="B2860" s="107"/>
      <c r="C2860" s="107"/>
      <c r="D2860" s="107"/>
      <c r="E2860" s="107"/>
      <c r="F2860" s="94"/>
      <c r="G2860" s="94"/>
      <c r="H2860" s="93"/>
      <c r="I2860" s="107"/>
    </row>
    <row r="2861" spans="1:9" x14ac:dyDescent="0.2">
      <c r="A2861" s="107"/>
      <c r="B2861" s="107"/>
      <c r="C2861" s="107"/>
      <c r="D2861" s="107"/>
      <c r="E2861" s="107"/>
      <c r="F2861" s="94"/>
      <c r="G2861" s="94"/>
      <c r="H2861" s="93"/>
      <c r="I2861" s="107"/>
    </row>
    <row r="2862" spans="1:9" x14ac:dyDescent="0.2">
      <c r="A2862" s="107"/>
      <c r="B2862" s="107"/>
      <c r="C2862" s="107"/>
      <c r="D2862" s="107"/>
      <c r="E2862" s="107"/>
      <c r="F2862" s="179"/>
      <c r="G2862" s="179"/>
      <c r="H2862" s="93"/>
      <c r="I2862" s="107"/>
    </row>
    <row r="2863" spans="1:9" x14ac:dyDescent="0.2">
      <c r="A2863" s="107"/>
      <c r="B2863" s="107"/>
      <c r="C2863" s="107"/>
      <c r="D2863" s="107"/>
      <c r="E2863" s="107"/>
      <c r="F2863" s="92"/>
      <c r="G2863" s="92"/>
      <c r="H2863" s="93"/>
      <c r="I2863" s="107"/>
    </row>
    <row r="2864" spans="1:9" x14ac:dyDescent="0.2">
      <c r="A2864" s="107"/>
      <c r="B2864" s="107"/>
      <c r="C2864" s="107"/>
      <c r="D2864" s="107"/>
      <c r="E2864" s="107"/>
      <c r="F2864" s="94"/>
      <c r="G2864" s="94"/>
      <c r="H2864" s="93"/>
      <c r="I2864" s="107"/>
    </row>
    <row r="2865" spans="1:9" x14ac:dyDescent="0.2">
      <c r="A2865" s="107"/>
      <c r="B2865" s="107"/>
      <c r="C2865" s="107"/>
      <c r="D2865" s="107"/>
      <c r="E2865" s="107"/>
      <c r="F2865" s="92"/>
      <c r="G2865" s="92"/>
      <c r="H2865" s="93"/>
      <c r="I2865" s="107"/>
    </row>
    <row r="2866" spans="1:9" x14ac:dyDescent="0.2">
      <c r="A2866" s="107"/>
      <c r="B2866" s="107"/>
      <c r="C2866" s="107"/>
      <c r="D2866" s="107"/>
      <c r="E2866" s="107"/>
      <c r="F2866" s="195"/>
      <c r="G2866" s="195"/>
      <c r="H2866" s="93"/>
      <c r="I2866" s="107"/>
    </row>
    <row r="2867" spans="1:9" x14ac:dyDescent="0.2">
      <c r="A2867" s="107"/>
      <c r="B2867" s="107"/>
      <c r="C2867" s="107"/>
      <c r="D2867" s="107"/>
      <c r="E2867" s="107"/>
      <c r="F2867" s="92"/>
      <c r="G2867" s="92"/>
      <c r="H2867" s="93"/>
      <c r="I2867" s="107"/>
    </row>
    <row r="2868" spans="1:9" x14ac:dyDescent="0.2">
      <c r="A2868" s="107"/>
      <c r="B2868" s="107"/>
      <c r="C2868" s="107"/>
      <c r="D2868" s="107"/>
      <c r="E2868" s="107"/>
      <c r="F2868" s="92"/>
      <c r="G2868" s="92"/>
      <c r="H2868" s="93"/>
      <c r="I2868" s="107"/>
    </row>
    <row r="2869" spans="1:9" x14ac:dyDescent="0.2">
      <c r="A2869" s="107"/>
      <c r="B2869" s="107"/>
      <c r="C2869" s="107"/>
      <c r="D2869" s="107"/>
      <c r="E2869" s="107"/>
      <c r="F2869" s="92"/>
      <c r="G2869" s="92"/>
      <c r="H2869" s="93"/>
      <c r="I2869" s="107"/>
    </row>
    <row r="2870" spans="1:9" x14ac:dyDescent="0.2">
      <c r="A2870" s="107"/>
      <c r="B2870" s="107"/>
      <c r="C2870" s="107"/>
      <c r="D2870" s="107"/>
      <c r="E2870" s="107"/>
      <c r="F2870" s="94"/>
      <c r="G2870" s="94"/>
      <c r="H2870" s="93"/>
      <c r="I2870" s="107"/>
    </row>
    <row r="2871" spans="1:9" x14ac:dyDescent="0.2">
      <c r="A2871" s="107"/>
      <c r="B2871" s="107"/>
      <c r="C2871" s="107"/>
      <c r="D2871" s="107"/>
      <c r="E2871" s="107"/>
      <c r="F2871" s="92"/>
      <c r="G2871" s="92"/>
      <c r="H2871" s="93"/>
      <c r="I2871" s="107"/>
    </row>
    <row r="2872" spans="1:9" x14ac:dyDescent="0.2">
      <c r="A2872" s="107"/>
      <c r="B2872" s="107"/>
      <c r="C2872" s="107"/>
      <c r="D2872" s="107"/>
      <c r="E2872" s="107"/>
      <c r="F2872" s="94"/>
      <c r="G2872" s="94"/>
      <c r="H2872" s="93"/>
      <c r="I2872" s="107"/>
    </row>
    <row r="2873" spans="1:9" x14ac:dyDescent="0.2">
      <c r="A2873" s="107"/>
      <c r="B2873" s="107"/>
      <c r="C2873" s="107"/>
      <c r="D2873" s="107"/>
      <c r="E2873" s="107"/>
      <c r="F2873" s="179"/>
      <c r="G2873" s="179"/>
      <c r="H2873" s="93"/>
      <c r="I2873" s="107"/>
    </row>
    <row r="2874" spans="1:9" x14ac:dyDescent="0.2">
      <c r="A2874" s="107"/>
      <c r="B2874" s="107"/>
      <c r="C2874" s="107"/>
      <c r="D2874" s="107"/>
      <c r="E2874" s="107"/>
      <c r="F2874" s="92"/>
      <c r="G2874" s="92"/>
      <c r="H2874" s="93"/>
      <c r="I2874" s="107"/>
    </row>
    <row r="2875" spans="1:9" x14ac:dyDescent="0.2">
      <c r="A2875" s="107"/>
      <c r="B2875" s="107"/>
      <c r="C2875" s="107"/>
      <c r="D2875" s="107"/>
      <c r="E2875" s="107"/>
      <c r="F2875" s="94"/>
      <c r="G2875" s="94"/>
      <c r="H2875" s="93"/>
      <c r="I2875" s="107"/>
    </row>
    <row r="2876" spans="1:9" x14ac:dyDescent="0.2">
      <c r="A2876" s="107"/>
      <c r="B2876" s="107"/>
      <c r="C2876" s="107"/>
      <c r="D2876" s="107"/>
      <c r="E2876" s="107"/>
      <c r="F2876" s="92"/>
      <c r="G2876" s="92"/>
      <c r="H2876" s="93"/>
      <c r="I2876" s="107"/>
    </row>
    <row r="2877" spans="1:9" x14ac:dyDescent="0.2">
      <c r="A2877" s="107"/>
      <c r="B2877" s="107"/>
      <c r="C2877" s="107"/>
      <c r="D2877" s="107"/>
      <c r="E2877" s="107"/>
      <c r="F2877" s="92"/>
      <c r="G2877" s="92"/>
      <c r="H2877" s="93"/>
      <c r="I2877" s="107"/>
    </row>
    <row r="2878" spans="1:9" x14ac:dyDescent="0.2">
      <c r="A2878" s="107"/>
      <c r="B2878" s="107"/>
      <c r="C2878" s="107"/>
      <c r="D2878" s="107"/>
      <c r="E2878" s="107"/>
      <c r="F2878" s="94"/>
      <c r="G2878" s="94"/>
      <c r="H2878" s="93"/>
      <c r="I2878" s="107"/>
    </row>
    <row r="2879" spans="1:9" x14ac:dyDescent="0.2">
      <c r="A2879" s="107"/>
      <c r="B2879" s="107"/>
      <c r="C2879" s="107"/>
      <c r="D2879" s="107"/>
      <c r="E2879" s="107"/>
      <c r="F2879" s="92"/>
      <c r="G2879" s="92"/>
      <c r="H2879" s="93"/>
      <c r="I2879" s="107"/>
    </row>
    <row r="2880" spans="1:9" x14ac:dyDescent="0.2">
      <c r="A2880" s="107"/>
      <c r="B2880" s="107"/>
      <c r="C2880" s="107"/>
      <c r="D2880" s="107"/>
      <c r="E2880" s="107"/>
      <c r="F2880" s="92"/>
      <c r="G2880" s="92"/>
      <c r="H2880" s="93"/>
      <c r="I2880" s="107"/>
    </row>
    <row r="2881" spans="1:9" x14ac:dyDescent="0.2">
      <c r="A2881" s="107"/>
      <c r="B2881" s="107"/>
      <c r="C2881" s="107"/>
      <c r="D2881" s="107"/>
      <c r="E2881" s="107"/>
      <c r="F2881" s="92"/>
      <c r="G2881" s="92"/>
      <c r="H2881" s="93"/>
      <c r="I2881" s="107"/>
    </row>
    <row r="2882" spans="1:9" x14ac:dyDescent="0.2">
      <c r="A2882" s="107"/>
      <c r="B2882" s="107"/>
      <c r="C2882" s="107"/>
      <c r="D2882" s="107"/>
      <c r="E2882" s="107"/>
      <c r="F2882" s="92"/>
      <c r="G2882" s="92"/>
      <c r="H2882" s="93"/>
      <c r="I2882" s="107"/>
    </row>
    <row r="2883" spans="1:9" x14ac:dyDescent="0.2">
      <c r="A2883" s="107"/>
      <c r="B2883" s="107"/>
      <c r="C2883" s="107"/>
      <c r="D2883" s="107"/>
      <c r="E2883" s="107"/>
      <c r="F2883" s="92"/>
      <c r="G2883" s="92"/>
      <c r="H2883" s="93"/>
      <c r="I2883" s="107"/>
    </row>
    <row r="2884" spans="1:9" x14ac:dyDescent="0.2">
      <c r="A2884" s="107"/>
      <c r="B2884" s="107"/>
      <c r="C2884" s="107"/>
      <c r="D2884" s="107"/>
      <c r="E2884" s="107"/>
      <c r="F2884" s="92"/>
      <c r="G2884" s="92"/>
      <c r="H2884" s="93"/>
      <c r="I2884" s="107"/>
    </row>
    <row r="2885" spans="1:9" x14ac:dyDescent="0.2">
      <c r="A2885" s="107"/>
      <c r="B2885" s="107"/>
      <c r="C2885" s="107"/>
      <c r="D2885" s="107"/>
      <c r="E2885" s="107"/>
      <c r="F2885" s="92"/>
      <c r="G2885" s="92"/>
      <c r="H2885" s="93"/>
      <c r="I2885" s="107"/>
    </row>
    <row r="2886" spans="1:9" x14ac:dyDescent="0.2">
      <c r="A2886" s="107"/>
      <c r="B2886" s="107"/>
      <c r="C2886" s="107"/>
      <c r="D2886" s="107"/>
      <c r="E2886" s="107"/>
      <c r="F2886" s="94"/>
      <c r="G2886" s="94"/>
      <c r="H2886" s="93"/>
      <c r="I2886" s="107"/>
    </row>
    <row r="2887" spans="1:9" x14ac:dyDescent="0.2">
      <c r="A2887" s="107"/>
      <c r="B2887" s="107"/>
      <c r="C2887" s="107"/>
      <c r="D2887" s="107"/>
      <c r="E2887" s="107"/>
      <c r="F2887" s="92"/>
      <c r="G2887" s="92"/>
      <c r="H2887" s="93"/>
      <c r="I2887" s="107"/>
    </row>
    <row r="2888" spans="1:9" x14ac:dyDescent="0.2">
      <c r="A2888" s="107"/>
      <c r="B2888" s="107"/>
      <c r="C2888" s="107"/>
      <c r="D2888" s="107"/>
      <c r="E2888" s="107"/>
      <c r="F2888" s="92"/>
      <c r="G2888" s="92"/>
      <c r="H2888" s="93"/>
      <c r="I2888" s="107"/>
    </row>
    <row r="2889" spans="1:9" x14ac:dyDescent="0.2">
      <c r="A2889" s="107"/>
      <c r="B2889" s="107"/>
      <c r="C2889" s="107"/>
      <c r="D2889" s="107"/>
      <c r="E2889" s="107"/>
      <c r="F2889" s="92"/>
      <c r="G2889" s="92"/>
      <c r="H2889" s="93"/>
      <c r="I2889" s="107"/>
    </row>
    <row r="2890" spans="1:9" x14ac:dyDescent="0.2">
      <c r="A2890" s="107"/>
      <c r="B2890" s="107"/>
      <c r="C2890" s="107"/>
      <c r="D2890" s="107"/>
      <c r="E2890" s="107"/>
      <c r="F2890" s="94"/>
      <c r="G2890" s="94"/>
      <c r="H2890" s="93"/>
      <c r="I2890" s="107"/>
    </row>
    <row r="2891" spans="1:9" x14ac:dyDescent="0.2">
      <c r="B2891"/>
      <c r="C2891"/>
      <c r="D2891"/>
      <c r="E2891" s="100"/>
      <c r="F2891" s="94"/>
      <c r="G2891" s="94"/>
      <c r="H2891" s="93"/>
    </row>
    <row r="2892" spans="1:9" x14ac:dyDescent="0.2">
      <c r="A2892" s="107"/>
      <c r="B2892" s="107"/>
      <c r="C2892" s="107"/>
      <c r="D2892" s="107"/>
      <c r="E2892" s="107"/>
      <c r="F2892" s="94"/>
      <c r="G2892" s="94"/>
      <c r="H2892" s="93"/>
      <c r="I2892" s="107"/>
    </row>
    <row r="2893" spans="1:9" x14ac:dyDescent="0.2">
      <c r="A2893" s="107"/>
      <c r="B2893" s="107"/>
      <c r="C2893" s="107"/>
      <c r="D2893" s="107"/>
      <c r="E2893" s="107"/>
      <c r="F2893" s="92"/>
      <c r="G2893" s="92"/>
      <c r="H2893" s="93"/>
      <c r="I2893" s="107"/>
    </row>
    <row r="2894" spans="1:9" x14ac:dyDescent="0.2">
      <c r="A2894" s="107"/>
      <c r="B2894" s="107"/>
      <c r="C2894" s="107"/>
      <c r="D2894" s="107"/>
      <c r="E2894" s="107"/>
      <c r="F2894" s="94"/>
      <c r="G2894" s="94"/>
      <c r="H2894" s="93"/>
      <c r="I2894" s="107"/>
    </row>
    <row r="2895" spans="1:9" x14ac:dyDescent="0.2">
      <c r="A2895" s="107"/>
      <c r="B2895" s="107"/>
      <c r="C2895" s="107"/>
      <c r="D2895" s="107"/>
      <c r="E2895" s="107"/>
      <c r="F2895" s="92"/>
      <c r="G2895" s="92"/>
      <c r="H2895" s="93"/>
      <c r="I2895" s="107"/>
    </row>
    <row r="2896" spans="1:9" x14ac:dyDescent="0.2">
      <c r="A2896" s="107"/>
      <c r="B2896" s="107"/>
      <c r="C2896" s="107"/>
      <c r="D2896" s="107"/>
      <c r="E2896" s="131"/>
      <c r="F2896" s="92"/>
      <c r="G2896" s="92"/>
      <c r="H2896" s="93"/>
      <c r="I2896" s="107"/>
    </row>
    <row r="2897" spans="1:9" x14ac:dyDescent="0.2">
      <c r="A2897" s="107"/>
      <c r="B2897" s="107"/>
      <c r="C2897" s="107"/>
      <c r="D2897" s="107"/>
      <c r="E2897" s="107"/>
      <c r="F2897" s="92"/>
      <c r="G2897" s="92"/>
      <c r="H2897" s="93"/>
      <c r="I2897" s="107"/>
    </row>
    <row r="2898" spans="1:9" x14ac:dyDescent="0.2">
      <c r="A2898" s="107"/>
      <c r="B2898" s="107"/>
      <c r="C2898" s="107"/>
      <c r="D2898" s="107"/>
      <c r="E2898" s="107"/>
      <c r="F2898" s="92"/>
      <c r="G2898" s="92"/>
      <c r="H2898" s="93"/>
      <c r="I2898" s="107"/>
    </row>
    <row r="2899" spans="1:9" x14ac:dyDescent="0.2">
      <c r="A2899" s="107"/>
      <c r="B2899" s="107"/>
      <c r="C2899" s="107"/>
      <c r="D2899" s="107"/>
      <c r="E2899" s="107"/>
      <c r="F2899" s="94"/>
      <c r="G2899" s="94"/>
      <c r="H2899" s="93"/>
      <c r="I2899" s="107"/>
    </row>
    <row r="2900" spans="1:9" x14ac:dyDescent="0.2">
      <c r="B2900"/>
      <c r="C2900"/>
      <c r="D2900"/>
      <c r="E2900" s="100"/>
      <c r="F2900" s="94"/>
      <c r="G2900" s="94"/>
      <c r="H2900" s="93"/>
    </row>
    <row r="2901" spans="1:9" x14ac:dyDescent="0.2">
      <c r="A2901" s="107"/>
      <c r="B2901" s="107"/>
      <c r="C2901" s="107"/>
      <c r="D2901" s="107"/>
      <c r="E2901" s="107"/>
      <c r="F2901" s="92"/>
      <c r="G2901" s="92"/>
      <c r="H2901" s="93"/>
      <c r="I2901" s="107"/>
    </row>
    <row r="2902" spans="1:9" x14ac:dyDescent="0.2">
      <c r="A2902" s="107"/>
      <c r="B2902" s="107"/>
      <c r="C2902" s="107"/>
      <c r="D2902" s="107"/>
      <c r="E2902" s="107"/>
      <c r="F2902" s="94"/>
      <c r="G2902" s="94"/>
      <c r="H2902" s="93"/>
      <c r="I2902" s="107"/>
    </row>
    <row r="2903" spans="1:9" x14ac:dyDescent="0.2">
      <c r="A2903" s="107"/>
      <c r="B2903" s="107"/>
      <c r="C2903" s="107"/>
      <c r="D2903" s="107"/>
      <c r="E2903" s="107"/>
      <c r="F2903" s="94"/>
      <c r="G2903" s="94"/>
      <c r="H2903" s="93"/>
      <c r="I2903" s="107"/>
    </row>
    <row r="2904" spans="1:9" x14ac:dyDescent="0.2">
      <c r="A2904" s="107"/>
      <c r="B2904" s="107"/>
      <c r="C2904" s="107"/>
      <c r="D2904" s="107"/>
      <c r="E2904" s="107"/>
      <c r="F2904" s="92"/>
      <c r="G2904" s="92"/>
      <c r="H2904" s="93"/>
      <c r="I2904" s="107"/>
    </row>
    <row r="2905" spans="1:9" x14ac:dyDescent="0.2">
      <c r="B2905"/>
      <c r="C2905"/>
      <c r="D2905"/>
      <c r="E2905" s="100"/>
      <c r="F2905" s="94"/>
      <c r="G2905" s="94"/>
      <c r="H2905" s="93"/>
    </row>
    <row r="2906" spans="1:9" x14ac:dyDescent="0.2">
      <c r="A2906" s="107"/>
      <c r="B2906" s="107"/>
      <c r="C2906" s="107"/>
      <c r="D2906" s="107"/>
      <c r="E2906" s="107"/>
      <c r="F2906" s="94"/>
      <c r="G2906" s="94"/>
      <c r="H2906" s="93"/>
      <c r="I2906" s="107"/>
    </row>
    <row r="2907" spans="1:9" x14ac:dyDescent="0.2">
      <c r="A2907" s="107"/>
      <c r="B2907" s="107"/>
      <c r="C2907" s="107"/>
      <c r="D2907" s="107"/>
      <c r="E2907" s="107"/>
      <c r="F2907" s="94"/>
      <c r="G2907" s="94"/>
      <c r="H2907" s="93"/>
      <c r="I2907" s="107"/>
    </row>
    <row r="2908" spans="1:9" x14ac:dyDescent="0.2">
      <c r="A2908" s="107"/>
      <c r="B2908" s="107"/>
      <c r="C2908" s="107"/>
      <c r="D2908" s="107"/>
      <c r="E2908" s="107"/>
      <c r="F2908" s="92"/>
      <c r="G2908" s="92"/>
      <c r="H2908" s="93"/>
      <c r="I2908" s="107"/>
    </row>
    <row r="2909" spans="1:9" x14ac:dyDescent="0.2">
      <c r="A2909" s="107"/>
      <c r="B2909" s="107"/>
      <c r="C2909" s="107"/>
      <c r="D2909" s="107"/>
      <c r="E2909" s="107"/>
      <c r="F2909" s="92"/>
      <c r="G2909" s="92"/>
      <c r="H2909" s="93"/>
      <c r="I2909" s="107"/>
    </row>
    <row r="2910" spans="1:9" x14ac:dyDescent="0.2">
      <c r="B2910"/>
      <c r="C2910"/>
      <c r="D2910"/>
      <c r="E2910" s="100"/>
      <c r="F2910" s="94"/>
      <c r="G2910" s="94"/>
      <c r="H2910" s="93"/>
    </row>
    <row r="2911" spans="1:9" x14ac:dyDescent="0.2">
      <c r="A2911" s="107"/>
      <c r="B2911" s="107"/>
      <c r="C2911" s="107"/>
      <c r="D2911" s="107"/>
      <c r="E2911" s="107"/>
      <c r="F2911" s="92"/>
      <c r="G2911" s="92"/>
      <c r="H2911" s="93"/>
      <c r="I2911" s="107"/>
    </row>
    <row r="2912" spans="1:9" x14ac:dyDescent="0.2">
      <c r="B2912"/>
      <c r="C2912"/>
      <c r="D2912"/>
      <c r="E2912" s="100"/>
      <c r="F2912" s="92"/>
      <c r="G2912" s="92"/>
      <c r="H2912" s="93"/>
    </row>
    <row r="2913" spans="1:9" x14ac:dyDescent="0.2">
      <c r="A2913" s="100"/>
      <c r="B2913"/>
      <c r="C2913"/>
      <c r="D2913"/>
      <c r="E2913" s="100"/>
      <c r="F2913" s="94"/>
      <c r="G2913" s="94"/>
      <c r="H2913" s="93"/>
    </row>
    <row r="2914" spans="1:9" x14ac:dyDescent="0.2">
      <c r="A2914" s="107"/>
      <c r="B2914" s="107"/>
      <c r="C2914" s="107"/>
      <c r="D2914" s="107"/>
      <c r="E2914" s="107"/>
      <c r="F2914" s="92"/>
      <c r="G2914" s="92"/>
      <c r="H2914" s="93"/>
      <c r="I2914" s="107"/>
    </row>
    <row r="2915" spans="1:9" x14ac:dyDescent="0.2">
      <c r="A2915" s="107"/>
      <c r="B2915" s="107"/>
      <c r="C2915" s="107"/>
      <c r="D2915" s="107"/>
      <c r="E2915" s="107"/>
      <c r="F2915" s="92"/>
      <c r="G2915" s="92"/>
      <c r="H2915" s="93"/>
      <c r="I2915" s="107"/>
    </row>
    <row r="2916" spans="1:9" x14ac:dyDescent="0.2">
      <c r="B2916"/>
      <c r="C2916"/>
      <c r="D2916"/>
      <c r="E2916" s="100"/>
      <c r="F2916" s="92"/>
      <c r="G2916" s="92"/>
      <c r="H2916" s="93"/>
    </row>
    <row r="2917" spans="1:9" x14ac:dyDescent="0.2">
      <c r="B2917"/>
      <c r="C2917"/>
      <c r="D2917"/>
      <c r="E2917" s="100"/>
      <c r="F2917" s="94"/>
      <c r="G2917" s="94"/>
      <c r="H2917" s="93"/>
    </row>
    <row r="2918" spans="1:9" x14ac:dyDescent="0.2">
      <c r="A2918" s="107"/>
      <c r="B2918" s="107"/>
      <c r="C2918" s="107"/>
      <c r="D2918" s="107"/>
      <c r="E2918" s="107"/>
      <c r="F2918" s="92"/>
      <c r="G2918" s="92"/>
      <c r="H2918" s="93"/>
      <c r="I2918" s="107"/>
    </row>
    <row r="2919" spans="1:9" x14ac:dyDescent="0.2">
      <c r="A2919" s="107"/>
      <c r="B2919" s="107"/>
      <c r="C2919" s="107"/>
      <c r="D2919" s="107"/>
      <c r="E2919" s="107"/>
      <c r="F2919" s="92"/>
      <c r="G2919" s="92"/>
      <c r="H2919" s="93"/>
      <c r="I2919" s="107"/>
    </row>
    <row r="2920" spans="1:9" x14ac:dyDescent="0.2">
      <c r="A2920" s="107"/>
      <c r="B2920" s="107"/>
      <c r="C2920" s="107"/>
      <c r="D2920" s="107"/>
      <c r="E2920" s="107"/>
      <c r="F2920" s="92"/>
      <c r="G2920" s="92"/>
      <c r="H2920" s="93"/>
      <c r="I2920" s="107"/>
    </row>
    <row r="2921" spans="1:9" x14ac:dyDescent="0.2">
      <c r="B2921"/>
      <c r="C2921"/>
      <c r="D2921"/>
      <c r="E2921" s="100"/>
      <c r="F2921" s="94"/>
      <c r="G2921" s="94"/>
      <c r="H2921" s="93"/>
    </row>
    <row r="2922" spans="1:9" x14ac:dyDescent="0.2">
      <c r="A2922" s="107"/>
      <c r="B2922" s="107"/>
      <c r="C2922" s="107"/>
      <c r="D2922" s="107"/>
      <c r="E2922" s="107"/>
      <c r="F2922" s="92"/>
      <c r="G2922" s="92"/>
      <c r="H2922" s="93"/>
      <c r="I2922" s="107"/>
    </row>
    <row r="2923" spans="1:9" x14ac:dyDescent="0.2">
      <c r="B2923"/>
      <c r="C2923"/>
      <c r="D2923"/>
      <c r="E2923" s="100"/>
      <c r="F2923" s="92"/>
      <c r="G2923" s="92"/>
      <c r="H2923" s="93"/>
    </row>
    <row r="2924" spans="1:9" x14ac:dyDescent="0.2">
      <c r="A2924" s="107"/>
      <c r="B2924" s="107"/>
      <c r="C2924" s="107"/>
      <c r="D2924" s="107"/>
      <c r="E2924" s="107"/>
      <c r="F2924" s="94"/>
      <c r="G2924" s="94"/>
      <c r="H2924" s="93"/>
      <c r="I2924" s="107"/>
    </row>
    <row r="2925" spans="1:9" x14ac:dyDescent="0.2">
      <c r="A2925" s="107"/>
      <c r="B2925" s="107"/>
      <c r="C2925" s="107"/>
      <c r="D2925" s="107"/>
      <c r="E2925" s="107"/>
      <c r="F2925" s="94"/>
      <c r="G2925" s="94"/>
      <c r="H2925" s="93"/>
      <c r="I2925" s="107"/>
    </row>
    <row r="2926" spans="1:9" x14ac:dyDescent="0.2">
      <c r="A2926" s="107"/>
      <c r="B2926" s="107"/>
      <c r="C2926" s="107"/>
      <c r="D2926" s="107"/>
      <c r="E2926" s="107"/>
      <c r="F2926" s="94"/>
      <c r="G2926" s="94"/>
      <c r="H2926" s="93"/>
      <c r="I2926" s="107"/>
    </row>
    <row r="2927" spans="1:9" x14ac:dyDescent="0.2">
      <c r="B2927"/>
      <c r="C2927"/>
      <c r="D2927"/>
      <c r="E2927" s="100"/>
      <c r="F2927" s="193"/>
      <c r="G2927" s="193"/>
      <c r="H2927" s="93"/>
    </row>
    <row r="2928" spans="1:9" x14ac:dyDescent="0.2">
      <c r="B2928"/>
      <c r="C2928"/>
      <c r="D2928"/>
      <c r="E2928" s="100"/>
      <c r="F2928" s="193"/>
      <c r="G2928" s="193"/>
      <c r="H2928" s="93"/>
    </row>
    <row r="2929" spans="1:9" x14ac:dyDescent="0.2">
      <c r="A2929" s="100"/>
      <c r="B2929"/>
      <c r="C2929"/>
      <c r="D2929"/>
      <c r="E2929" s="100"/>
      <c r="F2929" s="193"/>
      <c r="G2929" s="193"/>
      <c r="H2929" s="93"/>
    </row>
    <row r="2930" spans="1:9" x14ac:dyDescent="0.2">
      <c r="A2930" s="107"/>
      <c r="B2930" s="107"/>
      <c r="C2930" s="107"/>
      <c r="D2930" s="107"/>
      <c r="E2930" s="107"/>
      <c r="F2930" s="193"/>
      <c r="G2930" s="193"/>
      <c r="H2930" s="93"/>
      <c r="I2930" s="107"/>
    </row>
    <row r="2931" spans="1:9" x14ac:dyDescent="0.2">
      <c r="A2931" s="107"/>
      <c r="B2931" s="107"/>
      <c r="C2931" s="107"/>
      <c r="D2931" s="107"/>
      <c r="E2931" s="107"/>
      <c r="F2931" s="193"/>
      <c r="G2931" s="193"/>
      <c r="H2931" s="93"/>
      <c r="I2931" s="107"/>
    </row>
    <row r="2932" spans="1:9" x14ac:dyDescent="0.2">
      <c r="A2932" s="107"/>
      <c r="B2932" s="107"/>
      <c r="C2932" s="107"/>
      <c r="D2932" s="107"/>
      <c r="E2932" s="107"/>
      <c r="F2932" s="92"/>
      <c r="G2932" s="92"/>
      <c r="H2932" s="93"/>
      <c r="I2932" s="107"/>
    </row>
    <row r="2933" spans="1:9" x14ac:dyDescent="0.2">
      <c r="A2933" s="107"/>
      <c r="B2933" s="107"/>
      <c r="C2933" s="107"/>
      <c r="D2933" s="107"/>
      <c r="E2933" s="107"/>
      <c r="F2933" s="94"/>
      <c r="G2933" s="94"/>
      <c r="H2933" s="93"/>
      <c r="I2933" s="107"/>
    </row>
    <row r="2934" spans="1:9" x14ac:dyDescent="0.2">
      <c r="A2934" s="107"/>
      <c r="B2934" s="107"/>
      <c r="C2934" s="107"/>
      <c r="D2934" s="107"/>
      <c r="E2934" s="107"/>
      <c r="F2934" s="92"/>
      <c r="G2934" s="92"/>
      <c r="H2934" s="93"/>
      <c r="I2934" s="107"/>
    </row>
    <row r="2935" spans="1:9" x14ac:dyDescent="0.2">
      <c r="B2935"/>
      <c r="C2935"/>
      <c r="D2935"/>
      <c r="E2935" s="100"/>
      <c r="F2935" s="92"/>
      <c r="G2935" s="92"/>
      <c r="H2935" s="93"/>
    </row>
    <row r="2936" spans="1:9" x14ac:dyDescent="0.2">
      <c r="A2936" s="107"/>
      <c r="B2936" s="107"/>
      <c r="C2936" s="107"/>
      <c r="D2936" s="107"/>
      <c r="E2936" s="107"/>
      <c r="F2936" s="92"/>
      <c r="G2936" s="92"/>
      <c r="H2936" s="93"/>
      <c r="I2936" s="107"/>
    </row>
    <row r="2937" spans="1:9" x14ac:dyDescent="0.2">
      <c r="B2937"/>
      <c r="C2937"/>
      <c r="D2937"/>
      <c r="E2937" s="100"/>
      <c r="F2937" s="94"/>
      <c r="G2937" s="94"/>
      <c r="H2937" s="93"/>
    </row>
    <row r="2938" spans="1:9" x14ac:dyDescent="0.2">
      <c r="A2938" s="107"/>
      <c r="B2938" s="107"/>
      <c r="C2938" s="107"/>
      <c r="D2938" s="107"/>
      <c r="E2938" s="107"/>
      <c r="F2938" s="92"/>
      <c r="G2938" s="92"/>
      <c r="H2938" s="93"/>
      <c r="I2938" s="107"/>
    </row>
    <row r="2939" spans="1:9" x14ac:dyDescent="0.2">
      <c r="A2939" s="107"/>
      <c r="B2939" s="107"/>
      <c r="C2939" s="107"/>
      <c r="D2939" s="107"/>
      <c r="E2939" s="107"/>
      <c r="F2939" s="195"/>
      <c r="G2939" s="195"/>
      <c r="H2939" s="93"/>
      <c r="I2939" s="107"/>
    </row>
    <row r="2940" spans="1:9" x14ac:dyDescent="0.2">
      <c r="A2940" s="107"/>
      <c r="B2940" s="107"/>
      <c r="C2940" s="107"/>
      <c r="D2940" s="107"/>
      <c r="E2940" s="107"/>
      <c r="F2940" s="92"/>
      <c r="G2940" s="92"/>
      <c r="H2940" s="93"/>
      <c r="I2940" s="107"/>
    </row>
    <row r="2941" spans="1:9" x14ac:dyDescent="0.2">
      <c r="A2941" s="107"/>
      <c r="B2941" s="107"/>
      <c r="C2941" s="107"/>
      <c r="D2941" s="107"/>
      <c r="E2941" s="107"/>
      <c r="F2941" s="94"/>
      <c r="G2941" s="94"/>
      <c r="H2941" s="93"/>
      <c r="I2941" s="107"/>
    </row>
    <row r="2942" spans="1:9" x14ac:dyDescent="0.2">
      <c r="A2942" s="107"/>
      <c r="B2942" s="107"/>
      <c r="C2942" s="107"/>
      <c r="D2942" s="107"/>
      <c r="E2942" s="107"/>
      <c r="F2942" s="92"/>
      <c r="G2942" s="92"/>
      <c r="H2942" s="93"/>
      <c r="I2942" s="107"/>
    </row>
    <row r="2943" spans="1:9" x14ac:dyDescent="0.2">
      <c r="A2943" s="131"/>
      <c r="B2943" s="107"/>
      <c r="C2943" s="107"/>
      <c r="D2943" s="107"/>
      <c r="E2943" s="107"/>
      <c r="F2943" s="92"/>
      <c r="G2943" s="92"/>
      <c r="H2943" s="93"/>
      <c r="I2943" s="107"/>
    </row>
    <row r="2944" spans="1:9" x14ac:dyDescent="0.2">
      <c r="A2944" s="107"/>
      <c r="B2944" s="107"/>
      <c r="C2944" s="107"/>
      <c r="D2944" s="107"/>
      <c r="E2944" s="107"/>
      <c r="F2944" s="94"/>
      <c r="G2944" s="94"/>
      <c r="H2944" s="93"/>
      <c r="I2944" s="107"/>
    </row>
    <row r="2945" spans="1:9" x14ac:dyDescent="0.2">
      <c r="A2945" s="107"/>
      <c r="B2945" s="107"/>
      <c r="C2945" s="107"/>
      <c r="D2945" s="107"/>
      <c r="E2945" s="107"/>
      <c r="F2945" s="92"/>
      <c r="G2945" s="92"/>
      <c r="H2945" s="93"/>
      <c r="I2945" s="107"/>
    </row>
    <row r="2946" spans="1:9" x14ac:dyDescent="0.2">
      <c r="A2946" s="107"/>
      <c r="B2946" s="107"/>
      <c r="C2946" s="107"/>
      <c r="D2946" s="107"/>
      <c r="E2946" s="107"/>
      <c r="F2946" s="94"/>
      <c r="G2946" s="94"/>
      <c r="H2946" s="93"/>
      <c r="I2946" s="107"/>
    </row>
    <row r="2947" spans="1:9" x14ac:dyDescent="0.2">
      <c r="A2947" s="107"/>
      <c r="B2947" s="107"/>
      <c r="C2947" s="107"/>
      <c r="D2947" s="107"/>
      <c r="E2947" s="107"/>
      <c r="F2947" s="92"/>
      <c r="G2947" s="92"/>
      <c r="H2947" s="93"/>
      <c r="I2947" s="107"/>
    </row>
    <row r="2948" spans="1:9" x14ac:dyDescent="0.2">
      <c r="A2948" s="107"/>
      <c r="B2948" s="107"/>
      <c r="C2948" s="107"/>
      <c r="D2948" s="107"/>
      <c r="E2948" s="107"/>
      <c r="F2948" s="92"/>
      <c r="G2948" s="92"/>
      <c r="H2948" s="93"/>
      <c r="I2948" s="107"/>
    </row>
    <row r="2949" spans="1:9" x14ac:dyDescent="0.2">
      <c r="B2949"/>
      <c r="C2949"/>
      <c r="D2949"/>
      <c r="E2949" s="100"/>
      <c r="F2949" s="94"/>
      <c r="G2949" s="94"/>
      <c r="H2949" s="93"/>
    </row>
    <row r="2950" spans="1:9" x14ac:dyDescent="0.2">
      <c r="A2950" s="107"/>
      <c r="B2950" s="107"/>
      <c r="C2950" s="107"/>
      <c r="D2950" s="107"/>
      <c r="E2950" s="107"/>
      <c r="F2950" s="92"/>
      <c r="G2950" s="92"/>
      <c r="H2950" s="93"/>
      <c r="I2950" s="107"/>
    </row>
    <row r="2951" spans="1:9" x14ac:dyDescent="0.2">
      <c r="A2951" s="107"/>
      <c r="B2951" s="107"/>
      <c r="C2951" s="107"/>
      <c r="D2951" s="107"/>
      <c r="E2951" s="107"/>
      <c r="F2951" s="92"/>
      <c r="G2951" s="92"/>
      <c r="H2951" s="93"/>
      <c r="I2951" s="107"/>
    </row>
    <row r="2952" spans="1:9" x14ac:dyDescent="0.2">
      <c r="A2952" s="107"/>
      <c r="B2952" s="107"/>
      <c r="C2952" s="107"/>
      <c r="D2952" s="107"/>
      <c r="E2952" s="107"/>
      <c r="F2952" s="92"/>
      <c r="G2952" s="92"/>
      <c r="H2952" s="93"/>
      <c r="I2952" s="107"/>
    </row>
    <row r="2953" spans="1:9" x14ac:dyDescent="0.2">
      <c r="A2953" s="107"/>
      <c r="B2953" s="107"/>
      <c r="C2953" s="107"/>
      <c r="D2953" s="107"/>
      <c r="E2953" s="107"/>
      <c r="F2953" s="179"/>
      <c r="G2953" s="179"/>
      <c r="H2953" s="93"/>
      <c r="I2953" s="107"/>
    </row>
    <row r="2954" spans="1:9" x14ac:dyDescent="0.2">
      <c r="A2954" s="107"/>
      <c r="B2954" s="107"/>
      <c r="C2954" s="107"/>
      <c r="D2954" s="107"/>
      <c r="E2954" s="107"/>
      <c r="F2954" s="94"/>
      <c r="G2954" s="94"/>
      <c r="H2954" s="93"/>
      <c r="I2954" s="107"/>
    </row>
    <row r="2955" spans="1:9" x14ac:dyDescent="0.2">
      <c r="A2955" s="107"/>
      <c r="B2955" s="107"/>
      <c r="C2955" s="107"/>
      <c r="D2955" s="107"/>
      <c r="E2955" s="107"/>
      <c r="F2955" s="92"/>
      <c r="G2955" s="92"/>
      <c r="H2955" s="93"/>
      <c r="I2955" s="107"/>
    </row>
    <row r="2956" spans="1:9" x14ac:dyDescent="0.2">
      <c r="A2956" s="107"/>
      <c r="B2956" s="107"/>
      <c r="C2956" s="107"/>
      <c r="D2956" s="107"/>
      <c r="E2956" s="107"/>
      <c r="F2956" s="94"/>
      <c r="G2956" s="94"/>
      <c r="H2956" s="93"/>
      <c r="I2956" s="107"/>
    </row>
    <row r="2957" spans="1:9" x14ac:dyDescent="0.2">
      <c r="A2957" s="107"/>
      <c r="B2957" s="107"/>
      <c r="C2957" s="107"/>
      <c r="D2957" s="107"/>
      <c r="E2957" s="107"/>
      <c r="F2957" s="94"/>
      <c r="G2957" s="94"/>
      <c r="H2957" s="93"/>
      <c r="I2957" s="107"/>
    </row>
    <row r="2958" spans="1:9" x14ac:dyDescent="0.2">
      <c r="A2958" s="107"/>
      <c r="B2958" s="107"/>
      <c r="C2958" s="107"/>
      <c r="D2958" s="107"/>
      <c r="E2958" s="107"/>
      <c r="F2958" s="94"/>
      <c r="G2958" s="94"/>
      <c r="H2958" s="93"/>
      <c r="I2958" s="107"/>
    </row>
    <row r="2959" spans="1:9" x14ac:dyDescent="0.2">
      <c r="A2959" s="107"/>
      <c r="B2959" s="107"/>
      <c r="C2959" s="107"/>
      <c r="D2959" s="107"/>
      <c r="E2959" s="107"/>
      <c r="F2959" s="92"/>
      <c r="G2959" s="92"/>
      <c r="H2959" s="93"/>
      <c r="I2959" s="107"/>
    </row>
    <row r="2960" spans="1:9" x14ac:dyDescent="0.2">
      <c r="A2960" s="107"/>
      <c r="B2960" s="107"/>
      <c r="C2960" s="107"/>
      <c r="D2960" s="107"/>
      <c r="E2960" s="107"/>
      <c r="F2960" s="92"/>
      <c r="G2960" s="92"/>
      <c r="H2960" s="93"/>
      <c r="I2960" s="107"/>
    </row>
    <row r="2961" spans="1:9" x14ac:dyDescent="0.2">
      <c r="A2961" s="107"/>
      <c r="B2961" s="107"/>
      <c r="C2961" s="107"/>
      <c r="D2961" s="107"/>
      <c r="E2961" s="107"/>
      <c r="F2961" s="92"/>
      <c r="G2961" s="92"/>
      <c r="H2961" s="93"/>
      <c r="I2961" s="107"/>
    </row>
    <row r="2962" spans="1:9" x14ac:dyDescent="0.2">
      <c r="A2962" s="107"/>
      <c r="B2962" s="107"/>
      <c r="C2962" s="107"/>
      <c r="D2962" s="107"/>
      <c r="E2962" s="107"/>
      <c r="F2962" s="94"/>
      <c r="G2962" s="94"/>
      <c r="H2962" s="93"/>
      <c r="I2962" s="107"/>
    </row>
    <row r="2963" spans="1:9" x14ac:dyDescent="0.2">
      <c r="A2963" s="107"/>
      <c r="B2963" s="107"/>
      <c r="C2963" s="107"/>
      <c r="D2963" s="107"/>
      <c r="E2963" s="107"/>
      <c r="F2963" s="179"/>
      <c r="G2963" s="179"/>
      <c r="H2963" s="93"/>
      <c r="I2963" s="107"/>
    </row>
    <row r="2964" spans="1:9" x14ac:dyDescent="0.2">
      <c r="A2964" s="107"/>
      <c r="B2964" s="107"/>
      <c r="C2964" s="107"/>
      <c r="D2964" s="107"/>
      <c r="E2964" s="107"/>
      <c r="F2964" s="94"/>
      <c r="G2964" s="94"/>
      <c r="H2964" s="93"/>
      <c r="I2964" s="107"/>
    </row>
    <row r="2965" spans="1:9" x14ac:dyDescent="0.2">
      <c r="A2965" s="107"/>
      <c r="B2965" s="107"/>
      <c r="C2965" s="107"/>
      <c r="D2965" s="107"/>
      <c r="E2965" s="107"/>
      <c r="F2965" s="92"/>
      <c r="G2965" s="92"/>
      <c r="H2965" s="93"/>
      <c r="I2965" s="107"/>
    </row>
    <row r="2966" spans="1:9" x14ac:dyDescent="0.2">
      <c r="A2966" s="107"/>
      <c r="B2966" s="107"/>
      <c r="C2966" s="107"/>
      <c r="D2966" s="107"/>
      <c r="E2966" s="107"/>
      <c r="F2966" s="94"/>
      <c r="G2966" s="94"/>
      <c r="H2966" s="93"/>
      <c r="I2966" s="107"/>
    </row>
    <row r="2967" spans="1:9" x14ac:dyDescent="0.2">
      <c r="A2967" s="107"/>
      <c r="B2967" s="107"/>
      <c r="C2967" s="107"/>
      <c r="D2967" s="107"/>
      <c r="E2967" s="107"/>
      <c r="F2967" s="94"/>
      <c r="G2967" s="94"/>
      <c r="H2967" s="93"/>
      <c r="I2967" s="107"/>
    </row>
    <row r="2968" spans="1:9" x14ac:dyDescent="0.2">
      <c r="A2968" s="107"/>
      <c r="B2968" s="107"/>
      <c r="C2968" s="107"/>
      <c r="D2968" s="107"/>
      <c r="E2968" s="107"/>
      <c r="F2968" s="92"/>
      <c r="G2968" s="92"/>
      <c r="H2968" s="93"/>
      <c r="I2968" s="107"/>
    </row>
    <row r="2969" spans="1:9" x14ac:dyDescent="0.2">
      <c r="A2969" s="107"/>
      <c r="B2969" s="107"/>
      <c r="C2969" s="107"/>
      <c r="D2969" s="107"/>
      <c r="E2969" s="107"/>
      <c r="F2969" s="92"/>
      <c r="G2969" s="92"/>
      <c r="H2969" s="93"/>
      <c r="I2969" s="107"/>
    </row>
    <row r="2970" spans="1:9" x14ac:dyDescent="0.2">
      <c r="A2970" s="107"/>
      <c r="B2970" s="107"/>
      <c r="C2970" s="107"/>
      <c r="D2970" s="107"/>
      <c r="E2970" s="107"/>
      <c r="F2970" s="92"/>
      <c r="G2970" s="92"/>
      <c r="H2970" s="93"/>
      <c r="I2970" s="107"/>
    </row>
    <row r="2971" spans="1:9" x14ac:dyDescent="0.2">
      <c r="A2971" s="107"/>
      <c r="B2971" s="107"/>
      <c r="C2971" s="107"/>
      <c r="D2971" s="107"/>
      <c r="E2971" s="107"/>
      <c r="F2971" s="94"/>
      <c r="G2971" s="94"/>
      <c r="H2971" s="93"/>
      <c r="I2971" s="107"/>
    </row>
    <row r="2972" spans="1:9" x14ac:dyDescent="0.2">
      <c r="A2972" s="107"/>
      <c r="B2972" s="107"/>
      <c r="C2972" s="107"/>
      <c r="D2972" s="107"/>
      <c r="E2972" s="107"/>
      <c r="F2972" s="94"/>
      <c r="G2972" s="94"/>
      <c r="H2972" s="93"/>
      <c r="I2972" s="107"/>
    </row>
    <row r="2973" spans="1:9" x14ac:dyDescent="0.2">
      <c r="A2973" s="107"/>
      <c r="B2973" s="107"/>
      <c r="C2973" s="107"/>
      <c r="D2973" s="107"/>
      <c r="E2973" s="107"/>
      <c r="F2973" s="92"/>
      <c r="G2973" s="92"/>
      <c r="H2973" s="93"/>
      <c r="I2973" s="107"/>
    </row>
    <row r="2974" spans="1:9" x14ac:dyDescent="0.2">
      <c r="B2974"/>
      <c r="C2974"/>
      <c r="D2974"/>
      <c r="E2974" s="100"/>
      <c r="F2974" s="94"/>
      <c r="G2974" s="94"/>
      <c r="H2974" s="93"/>
    </row>
    <row r="2975" spans="1:9" x14ac:dyDescent="0.2">
      <c r="B2975"/>
      <c r="C2975"/>
      <c r="D2975"/>
      <c r="E2975" s="100"/>
      <c r="F2975" s="92"/>
      <c r="G2975" s="92"/>
      <c r="H2975" s="93"/>
    </row>
    <row r="2976" spans="1:9" x14ac:dyDescent="0.2">
      <c r="A2976" s="107"/>
      <c r="B2976" s="107"/>
      <c r="C2976" s="107"/>
      <c r="D2976" s="107"/>
      <c r="E2976" s="107"/>
      <c r="F2976" s="94"/>
      <c r="G2976" s="94"/>
      <c r="H2976" s="93"/>
      <c r="I2976" s="107"/>
    </row>
    <row r="2977" spans="1:9" x14ac:dyDescent="0.2">
      <c r="A2977" s="107"/>
      <c r="B2977" s="107"/>
      <c r="C2977" s="107"/>
      <c r="D2977" s="107"/>
      <c r="E2977" s="107"/>
      <c r="F2977" s="94"/>
      <c r="G2977" s="94"/>
      <c r="H2977" s="93"/>
      <c r="I2977" s="107"/>
    </row>
    <row r="2978" spans="1:9" x14ac:dyDescent="0.2">
      <c r="A2978" s="107"/>
      <c r="B2978" s="107"/>
      <c r="C2978" s="107"/>
      <c r="D2978" s="107"/>
      <c r="E2978" s="107"/>
      <c r="F2978" s="94"/>
      <c r="G2978" s="94"/>
      <c r="H2978" s="93"/>
      <c r="I2978" s="107"/>
    </row>
    <row r="2979" spans="1:9" x14ac:dyDescent="0.2">
      <c r="A2979" s="107"/>
      <c r="B2979" s="107"/>
      <c r="C2979" s="107"/>
      <c r="D2979" s="107"/>
      <c r="E2979" s="107"/>
      <c r="F2979" s="92"/>
      <c r="G2979" s="92"/>
      <c r="H2979" s="93"/>
      <c r="I2979" s="107"/>
    </row>
    <row r="2980" spans="1:9" x14ac:dyDescent="0.2">
      <c r="A2980" s="107"/>
      <c r="B2980" s="107"/>
      <c r="C2980" s="107"/>
      <c r="D2980" s="107"/>
      <c r="E2980" s="107"/>
      <c r="F2980" s="94"/>
      <c r="G2980" s="94"/>
      <c r="H2980" s="93"/>
      <c r="I2980" s="107"/>
    </row>
    <row r="2981" spans="1:9" x14ac:dyDescent="0.2">
      <c r="A2981" s="107"/>
      <c r="B2981" s="107"/>
      <c r="C2981" s="107"/>
      <c r="D2981" s="107"/>
      <c r="E2981" s="107"/>
      <c r="F2981" s="92"/>
      <c r="G2981" s="92"/>
      <c r="H2981" s="93"/>
      <c r="I2981" s="107"/>
    </row>
    <row r="2982" spans="1:9" x14ac:dyDescent="0.2">
      <c r="A2982" s="107"/>
      <c r="B2982" s="107"/>
      <c r="C2982" s="107"/>
      <c r="D2982" s="107"/>
      <c r="E2982" s="107"/>
      <c r="F2982" s="195"/>
      <c r="G2982" s="195"/>
      <c r="H2982" s="93"/>
      <c r="I2982" s="107"/>
    </row>
    <row r="2983" spans="1:9" x14ac:dyDescent="0.2">
      <c r="A2983" s="107"/>
      <c r="B2983" s="107"/>
      <c r="C2983" s="107"/>
      <c r="D2983" s="107"/>
      <c r="E2983" s="107"/>
      <c r="F2983" s="94"/>
      <c r="G2983" s="94"/>
      <c r="H2983" s="93"/>
      <c r="I2983" s="107"/>
    </row>
    <row r="2984" spans="1:9" x14ac:dyDescent="0.2">
      <c r="A2984" s="107"/>
      <c r="B2984" s="107"/>
      <c r="C2984" s="107"/>
      <c r="D2984" s="107"/>
      <c r="E2984" s="107"/>
      <c r="F2984" s="92"/>
      <c r="G2984" s="92"/>
      <c r="H2984" s="93"/>
      <c r="I2984" s="107"/>
    </row>
    <row r="2985" spans="1:9" x14ac:dyDescent="0.2">
      <c r="A2985" s="107"/>
      <c r="B2985" s="107"/>
      <c r="C2985" s="107"/>
      <c r="D2985" s="107"/>
      <c r="E2985" s="107"/>
      <c r="F2985" s="94"/>
      <c r="G2985" s="94"/>
      <c r="H2985" s="93"/>
      <c r="I2985" s="107"/>
    </row>
    <row r="2986" spans="1:9" x14ac:dyDescent="0.2">
      <c r="B2986"/>
      <c r="C2986"/>
      <c r="D2986"/>
      <c r="E2986" s="100"/>
      <c r="F2986" s="94"/>
      <c r="G2986" s="94"/>
      <c r="H2986" s="93"/>
    </row>
    <row r="2987" spans="1:9" x14ac:dyDescent="0.2">
      <c r="A2987" s="107"/>
      <c r="B2987" s="107"/>
      <c r="C2987" s="107"/>
      <c r="D2987" s="107"/>
      <c r="E2987" s="107"/>
      <c r="F2987" s="94"/>
      <c r="G2987" s="94"/>
      <c r="H2987" s="93"/>
      <c r="I2987" s="107"/>
    </row>
    <row r="2988" spans="1:9" x14ac:dyDescent="0.2">
      <c r="B2988"/>
      <c r="C2988"/>
      <c r="D2988"/>
      <c r="E2988" s="100"/>
      <c r="F2988" s="94"/>
      <c r="G2988" s="94"/>
      <c r="H2988" s="93"/>
    </row>
    <row r="2989" spans="1:9" x14ac:dyDescent="0.2">
      <c r="A2989" s="107"/>
      <c r="B2989" s="107"/>
      <c r="C2989" s="107"/>
      <c r="D2989" s="107"/>
      <c r="E2989" s="107"/>
      <c r="F2989" s="92"/>
      <c r="G2989" s="92"/>
      <c r="H2989" s="93"/>
      <c r="I2989" s="107"/>
    </row>
    <row r="2990" spans="1:9" x14ac:dyDescent="0.2">
      <c r="A2990" s="107"/>
      <c r="B2990" s="107"/>
      <c r="C2990" s="107"/>
      <c r="D2990" s="107"/>
      <c r="E2990" s="107"/>
      <c r="F2990" s="92"/>
      <c r="G2990" s="92"/>
      <c r="H2990" s="93"/>
      <c r="I2990" s="107"/>
    </row>
    <row r="2991" spans="1:9" x14ac:dyDescent="0.2">
      <c r="A2991" s="107"/>
      <c r="B2991" s="107"/>
      <c r="C2991" s="107"/>
      <c r="D2991" s="107"/>
      <c r="E2991" s="107"/>
      <c r="F2991" s="92"/>
      <c r="G2991" s="92"/>
      <c r="H2991" s="93"/>
      <c r="I2991" s="107"/>
    </row>
    <row r="2992" spans="1:9" x14ac:dyDescent="0.2">
      <c r="A2992" s="107"/>
      <c r="B2992" s="107"/>
      <c r="C2992" s="107"/>
      <c r="D2992" s="107"/>
      <c r="E2992" s="107"/>
      <c r="F2992" s="94"/>
      <c r="G2992" s="94"/>
      <c r="H2992" s="93"/>
      <c r="I2992" s="107"/>
    </row>
    <row r="2993" spans="1:9" x14ac:dyDescent="0.2">
      <c r="A2993" s="107"/>
      <c r="B2993" s="107"/>
      <c r="C2993" s="107"/>
      <c r="D2993" s="107"/>
      <c r="E2993" s="107"/>
      <c r="F2993" s="92"/>
      <c r="G2993" s="92"/>
      <c r="H2993" s="93"/>
      <c r="I2993" s="107"/>
    </row>
    <row r="2994" spans="1:9" x14ac:dyDescent="0.2">
      <c r="A2994" s="107"/>
      <c r="B2994" s="107"/>
      <c r="C2994" s="107"/>
      <c r="D2994" s="107"/>
      <c r="E2994" s="107"/>
      <c r="F2994" s="94"/>
      <c r="G2994" s="94"/>
      <c r="H2994" s="93"/>
      <c r="I2994" s="107"/>
    </row>
    <row r="2995" spans="1:9" x14ac:dyDescent="0.2">
      <c r="A2995" s="107"/>
      <c r="B2995" s="107"/>
      <c r="C2995" s="107"/>
      <c r="D2995" s="107"/>
      <c r="E2995" s="107"/>
      <c r="F2995" s="92"/>
      <c r="G2995" s="92"/>
      <c r="H2995" s="93"/>
      <c r="I2995" s="107"/>
    </row>
    <row r="2996" spans="1:9" x14ac:dyDescent="0.2">
      <c r="B2996"/>
      <c r="C2996"/>
      <c r="D2996"/>
      <c r="E2996" s="100"/>
      <c r="F2996" s="94"/>
      <c r="G2996" s="94"/>
      <c r="H2996" s="93"/>
    </row>
    <row r="2997" spans="1:9" x14ac:dyDescent="0.2">
      <c r="A2997" s="107"/>
      <c r="B2997" s="107"/>
      <c r="C2997" s="107"/>
      <c r="D2997" s="107"/>
      <c r="E2997" s="107"/>
      <c r="F2997" s="94"/>
      <c r="G2997" s="94"/>
      <c r="H2997" s="93"/>
      <c r="I2997" s="107"/>
    </row>
    <row r="2998" spans="1:9" x14ac:dyDescent="0.2">
      <c r="A2998" s="107"/>
      <c r="B2998" s="107"/>
      <c r="C2998" s="107"/>
      <c r="D2998" s="107"/>
      <c r="E2998" s="107"/>
      <c r="F2998" s="94"/>
      <c r="G2998" s="94"/>
      <c r="H2998" s="93"/>
      <c r="I2998" s="107"/>
    </row>
    <row r="2999" spans="1:9" x14ac:dyDescent="0.2">
      <c r="B2999"/>
      <c r="C2999"/>
      <c r="D2999"/>
      <c r="E2999" s="100"/>
      <c r="F2999" s="94"/>
      <c r="G2999" s="94"/>
      <c r="H2999" s="93"/>
    </row>
    <row r="3000" spans="1:9" x14ac:dyDescent="0.2">
      <c r="B3000"/>
      <c r="C3000"/>
      <c r="D3000"/>
      <c r="E3000" s="100"/>
      <c r="F3000" s="94"/>
      <c r="G3000" s="94"/>
      <c r="H3000" s="93"/>
    </row>
    <row r="3001" spans="1:9" x14ac:dyDescent="0.2">
      <c r="A3001" s="107"/>
      <c r="B3001" s="107"/>
      <c r="C3001" s="107"/>
      <c r="D3001" s="107"/>
      <c r="E3001" s="107"/>
      <c r="F3001" s="94"/>
      <c r="G3001" s="94"/>
      <c r="H3001" s="93"/>
      <c r="I3001" s="107"/>
    </row>
    <row r="3002" spans="1:9" x14ac:dyDescent="0.2">
      <c r="B3002"/>
      <c r="C3002"/>
      <c r="D3002"/>
      <c r="E3002" s="100"/>
      <c r="F3002" s="94"/>
      <c r="G3002" s="94"/>
      <c r="H3002" s="93"/>
    </row>
    <row r="3003" spans="1:9" x14ac:dyDescent="0.2">
      <c r="A3003" s="107"/>
      <c r="B3003" s="107"/>
      <c r="C3003" s="107"/>
      <c r="D3003" s="107"/>
      <c r="E3003" s="107"/>
      <c r="F3003" s="94"/>
      <c r="G3003" s="94"/>
      <c r="H3003" s="93"/>
      <c r="I3003" s="107"/>
    </row>
    <row r="3004" spans="1:9" x14ac:dyDescent="0.2">
      <c r="A3004" s="107"/>
      <c r="B3004" s="107"/>
      <c r="C3004" s="107"/>
      <c r="D3004" s="107"/>
      <c r="E3004" s="107"/>
      <c r="F3004" s="92"/>
      <c r="G3004" s="92"/>
      <c r="H3004" s="93"/>
      <c r="I3004" s="107"/>
    </row>
    <row r="3005" spans="1:9" x14ac:dyDescent="0.2">
      <c r="B3005"/>
      <c r="C3005"/>
      <c r="D3005"/>
      <c r="E3005" s="100"/>
      <c r="F3005" s="94"/>
      <c r="G3005" s="94"/>
      <c r="H3005" s="93"/>
    </row>
    <row r="3006" spans="1:9" x14ac:dyDescent="0.2">
      <c r="A3006" s="107"/>
      <c r="B3006" s="107"/>
      <c r="C3006" s="107"/>
      <c r="D3006" s="107"/>
      <c r="E3006" s="107"/>
      <c r="F3006" s="92"/>
      <c r="G3006" s="92"/>
      <c r="H3006" s="93"/>
      <c r="I3006" s="107"/>
    </row>
    <row r="3007" spans="1:9" x14ac:dyDescent="0.2">
      <c r="A3007" s="107"/>
      <c r="B3007" s="107"/>
      <c r="C3007" s="107"/>
      <c r="D3007" s="107"/>
      <c r="E3007" s="107"/>
      <c r="F3007" s="94"/>
      <c r="G3007" s="94"/>
      <c r="H3007" s="93"/>
      <c r="I3007" s="107"/>
    </row>
    <row r="3008" spans="1:9" x14ac:dyDescent="0.2">
      <c r="B3008"/>
      <c r="C3008"/>
      <c r="D3008"/>
      <c r="E3008" s="100"/>
      <c r="F3008" s="94"/>
      <c r="G3008" s="94"/>
      <c r="H3008" s="93"/>
    </row>
    <row r="3009" spans="1:9" x14ac:dyDescent="0.2">
      <c r="B3009"/>
      <c r="C3009"/>
      <c r="D3009"/>
      <c r="E3009" s="100"/>
      <c r="F3009" s="94"/>
      <c r="G3009" s="94"/>
      <c r="H3009" s="93"/>
    </row>
    <row r="3010" spans="1:9" x14ac:dyDescent="0.2">
      <c r="A3010" s="107"/>
      <c r="B3010" s="107"/>
      <c r="C3010" s="107"/>
      <c r="D3010" s="107"/>
      <c r="E3010" s="107"/>
      <c r="F3010" s="94"/>
      <c r="G3010" s="94"/>
      <c r="H3010" s="93"/>
      <c r="I3010" s="107"/>
    </row>
    <row r="3011" spans="1:9" x14ac:dyDescent="0.2">
      <c r="A3011" s="107"/>
      <c r="B3011" s="107"/>
      <c r="C3011" s="107"/>
      <c r="D3011" s="107"/>
      <c r="E3011" s="107"/>
      <c r="F3011" s="94"/>
      <c r="G3011" s="94"/>
      <c r="H3011" s="93"/>
      <c r="I3011" s="107"/>
    </row>
    <row r="3012" spans="1:9" x14ac:dyDescent="0.2">
      <c r="A3012" s="107"/>
      <c r="B3012" s="107"/>
      <c r="C3012" s="107"/>
      <c r="D3012" s="107"/>
      <c r="E3012" s="107"/>
      <c r="F3012" s="94"/>
      <c r="G3012" s="94"/>
      <c r="H3012" s="93"/>
      <c r="I3012" s="107"/>
    </row>
    <row r="3013" spans="1:9" x14ac:dyDescent="0.2">
      <c r="B3013"/>
      <c r="C3013"/>
      <c r="D3013"/>
      <c r="E3013" s="100"/>
      <c r="F3013" s="94"/>
      <c r="G3013" s="94"/>
      <c r="H3013" s="93"/>
    </row>
    <row r="3014" spans="1:9" x14ac:dyDescent="0.2">
      <c r="A3014" s="107"/>
      <c r="B3014" s="107"/>
      <c r="C3014" s="107"/>
      <c r="D3014" s="107"/>
      <c r="E3014" s="107"/>
      <c r="F3014" s="94"/>
      <c r="G3014" s="94"/>
      <c r="H3014" s="93"/>
      <c r="I3014" s="107"/>
    </row>
    <row r="3015" spans="1:9" x14ac:dyDescent="0.2">
      <c r="A3015" s="131"/>
      <c r="B3015" s="107"/>
      <c r="C3015" s="107"/>
      <c r="D3015" s="107"/>
      <c r="E3015" s="107"/>
      <c r="F3015" s="94"/>
      <c r="G3015" s="94"/>
      <c r="H3015" s="93"/>
      <c r="I3015" s="107"/>
    </row>
    <row r="3016" spans="1:9" x14ac:dyDescent="0.2">
      <c r="A3016" s="107"/>
      <c r="B3016" s="107"/>
      <c r="C3016" s="107"/>
      <c r="D3016" s="107"/>
      <c r="E3016" s="107"/>
      <c r="F3016" s="92"/>
      <c r="G3016" s="92"/>
      <c r="H3016" s="93"/>
      <c r="I3016" s="107"/>
    </row>
    <row r="3017" spans="1:9" x14ac:dyDescent="0.2">
      <c r="A3017" s="107"/>
      <c r="B3017" s="107"/>
      <c r="C3017" s="107"/>
      <c r="D3017" s="107"/>
      <c r="E3017" s="107"/>
      <c r="F3017" s="92"/>
      <c r="G3017" s="92"/>
      <c r="H3017" s="93"/>
      <c r="I3017" s="107"/>
    </row>
    <row r="3018" spans="1:9" x14ac:dyDescent="0.2">
      <c r="A3018" s="107"/>
      <c r="B3018" s="107"/>
      <c r="C3018" s="107"/>
      <c r="D3018" s="107"/>
      <c r="E3018" s="107"/>
      <c r="F3018" s="179"/>
      <c r="G3018" s="179"/>
      <c r="H3018" s="93"/>
      <c r="I3018" s="107"/>
    </row>
    <row r="3019" spans="1:9" x14ac:dyDescent="0.2">
      <c r="A3019" s="107"/>
      <c r="B3019" s="107"/>
      <c r="C3019" s="107"/>
      <c r="D3019" s="107"/>
      <c r="E3019" s="107"/>
      <c r="F3019" s="179"/>
      <c r="G3019" s="179"/>
      <c r="H3019" s="194"/>
      <c r="I3019" s="107"/>
    </row>
    <row r="3020" spans="1:9" x14ac:dyDescent="0.2">
      <c r="A3020" s="107"/>
      <c r="B3020" s="107"/>
      <c r="C3020" s="107"/>
      <c r="D3020" s="107"/>
      <c r="E3020" s="107"/>
      <c r="F3020" s="179"/>
      <c r="G3020" s="179"/>
      <c r="H3020" s="194"/>
      <c r="I3020" s="107"/>
    </row>
    <row r="3021" spans="1:9" x14ac:dyDescent="0.2">
      <c r="A3021" s="131"/>
      <c r="B3021" s="107"/>
      <c r="C3021" s="107"/>
      <c r="D3021" s="107"/>
      <c r="E3021" s="107"/>
      <c r="F3021" s="92"/>
      <c r="G3021" s="92"/>
      <c r="H3021" s="93"/>
      <c r="I3021" s="107"/>
    </row>
    <row r="3022" spans="1:9" x14ac:dyDescent="0.2">
      <c r="A3022" s="131"/>
      <c r="B3022" s="107"/>
      <c r="C3022" s="107"/>
      <c r="D3022" s="107"/>
      <c r="E3022" s="107"/>
      <c r="F3022" s="179"/>
      <c r="G3022" s="179"/>
      <c r="H3022" s="194"/>
      <c r="I3022" s="107"/>
    </row>
    <row r="3023" spans="1:9" x14ac:dyDescent="0.2">
      <c r="A3023" s="131"/>
      <c r="B3023" s="107"/>
      <c r="C3023" s="107"/>
      <c r="D3023" s="107"/>
      <c r="E3023" s="107"/>
      <c r="F3023" s="179"/>
      <c r="G3023" s="179"/>
      <c r="H3023" s="194"/>
      <c r="I3023" s="107"/>
    </row>
    <row r="3024" spans="1:9" x14ac:dyDescent="0.2">
      <c r="A3024" s="123"/>
      <c r="B3024"/>
      <c r="C3024"/>
      <c r="D3024"/>
      <c r="E3024" s="100"/>
      <c r="F3024" s="94"/>
      <c r="G3024" s="94"/>
      <c r="H3024" s="95"/>
    </row>
    <row r="3025" spans="1:9" x14ac:dyDescent="0.2">
      <c r="A3025" s="107"/>
      <c r="B3025" s="107"/>
      <c r="C3025" s="107"/>
      <c r="D3025" s="107"/>
      <c r="E3025" s="107"/>
      <c r="F3025" s="92"/>
      <c r="G3025" s="92"/>
      <c r="H3025" s="93"/>
      <c r="I3025" s="107"/>
    </row>
    <row r="3026" spans="1:9" x14ac:dyDescent="0.2">
      <c r="A3026" s="107"/>
      <c r="B3026" s="107"/>
      <c r="C3026" s="107"/>
      <c r="D3026" s="107"/>
      <c r="E3026" s="107"/>
      <c r="F3026" s="94"/>
      <c r="G3026" s="94"/>
      <c r="H3026" s="93"/>
      <c r="I3026" s="107"/>
    </row>
    <row r="3027" spans="1:9" x14ac:dyDescent="0.2">
      <c r="B3027"/>
      <c r="C3027"/>
      <c r="D3027"/>
      <c r="E3027" s="100"/>
      <c r="F3027" s="94"/>
      <c r="G3027" s="94"/>
      <c r="H3027" s="93"/>
    </row>
    <row r="3028" spans="1:9" x14ac:dyDescent="0.2">
      <c r="B3028"/>
      <c r="C3028"/>
      <c r="D3028"/>
      <c r="E3028" s="100"/>
      <c r="F3028" s="94"/>
      <c r="G3028" s="94"/>
      <c r="H3028" s="95"/>
    </row>
    <row r="3029" spans="1:9" x14ac:dyDescent="0.2">
      <c r="B3029"/>
      <c r="C3029"/>
      <c r="D3029"/>
      <c r="E3029" s="100"/>
      <c r="F3029" s="94"/>
      <c r="G3029" s="94"/>
      <c r="H3029" s="93"/>
    </row>
    <row r="3030" spans="1:9" x14ac:dyDescent="0.2">
      <c r="A3030" s="107"/>
      <c r="B3030" s="107"/>
      <c r="C3030" s="107"/>
      <c r="D3030" s="107"/>
      <c r="E3030" s="107"/>
      <c r="F3030" s="92"/>
      <c r="G3030" s="92"/>
      <c r="H3030" s="93"/>
      <c r="I3030" s="107"/>
    </row>
    <row r="3031" spans="1:9" x14ac:dyDescent="0.2">
      <c r="B3031"/>
      <c r="C3031"/>
      <c r="D3031"/>
      <c r="E3031" s="100"/>
      <c r="F3031" s="94"/>
      <c r="G3031" s="94"/>
      <c r="H3031" s="95"/>
    </row>
    <row r="3032" spans="1:9" x14ac:dyDescent="0.2">
      <c r="A3032" s="107"/>
      <c r="B3032" s="107"/>
      <c r="C3032" s="107"/>
      <c r="D3032" s="107"/>
      <c r="E3032" s="107"/>
      <c r="F3032" s="94"/>
      <c r="G3032" s="94"/>
      <c r="H3032" s="95"/>
      <c r="I3032" s="107"/>
    </row>
    <row r="3033" spans="1:9" x14ac:dyDescent="0.2">
      <c r="B3033"/>
      <c r="C3033"/>
      <c r="D3033"/>
      <c r="E3033" s="100"/>
      <c r="F3033" s="94"/>
      <c r="G3033" s="94"/>
      <c r="H3033" s="93"/>
    </row>
    <row r="3034" spans="1:9" x14ac:dyDescent="0.2">
      <c r="A3034" s="107"/>
      <c r="B3034" s="107"/>
      <c r="C3034" s="107"/>
      <c r="D3034" s="107"/>
      <c r="E3034" s="107"/>
      <c r="F3034" s="92"/>
      <c r="G3034" s="92"/>
      <c r="H3034" s="93"/>
      <c r="I3034" s="107"/>
    </row>
    <row r="3035" spans="1:9" x14ac:dyDescent="0.2">
      <c r="B3035"/>
      <c r="C3035"/>
      <c r="D3035"/>
      <c r="E3035" s="100"/>
      <c r="F3035" s="94"/>
      <c r="G3035" s="94"/>
      <c r="H3035" s="93"/>
    </row>
    <row r="3036" spans="1:9" x14ac:dyDescent="0.2">
      <c r="B3036"/>
      <c r="C3036"/>
      <c r="D3036"/>
      <c r="E3036" s="100"/>
      <c r="F3036" s="94"/>
      <c r="G3036" s="94"/>
      <c r="H3036" s="95"/>
    </row>
    <row r="3037" spans="1:9" x14ac:dyDescent="0.2">
      <c r="A3037" s="107"/>
      <c r="B3037" s="107"/>
      <c r="C3037" s="107"/>
      <c r="D3037" s="107"/>
      <c r="E3037" s="107"/>
      <c r="F3037" s="94"/>
      <c r="G3037" s="94"/>
      <c r="H3037" s="95"/>
      <c r="I3037" s="107"/>
    </row>
    <row r="3038" spans="1:9" x14ac:dyDescent="0.2">
      <c r="B3038"/>
      <c r="C3038"/>
      <c r="D3038"/>
      <c r="E3038" s="100"/>
      <c r="F3038" s="94"/>
      <c r="G3038" s="94"/>
      <c r="H3038" s="95"/>
    </row>
    <row r="3039" spans="1:9" x14ac:dyDescent="0.2">
      <c r="A3039" s="107"/>
      <c r="B3039" s="107"/>
      <c r="C3039" s="107"/>
      <c r="D3039" s="107"/>
      <c r="E3039" s="107"/>
      <c r="F3039" s="92"/>
      <c r="G3039" s="92"/>
      <c r="H3039" s="93"/>
      <c r="I3039" s="107"/>
    </row>
    <row r="3040" spans="1:9" x14ac:dyDescent="0.2">
      <c r="A3040" s="107"/>
      <c r="B3040" s="107"/>
      <c r="C3040" s="107"/>
      <c r="D3040" s="107"/>
      <c r="E3040" s="107"/>
      <c r="F3040" s="92"/>
      <c r="G3040" s="92"/>
      <c r="H3040" s="93"/>
      <c r="I3040" s="107"/>
    </row>
    <row r="3041" spans="1:9" x14ac:dyDescent="0.2">
      <c r="A3041" s="107"/>
      <c r="B3041" s="107"/>
      <c r="C3041" s="107"/>
      <c r="D3041" s="107"/>
      <c r="E3041" s="107"/>
      <c r="F3041" s="92"/>
      <c r="G3041" s="92"/>
      <c r="H3041" s="93"/>
      <c r="I3041" s="107"/>
    </row>
    <row r="3042" spans="1:9" x14ac:dyDescent="0.2">
      <c r="B3042"/>
      <c r="C3042"/>
      <c r="D3042"/>
      <c r="E3042" s="100"/>
      <c r="F3042" s="94"/>
      <c r="G3042" s="94"/>
      <c r="H3042" s="93"/>
    </row>
    <row r="3043" spans="1:9" x14ac:dyDescent="0.2">
      <c r="A3043" s="107"/>
      <c r="B3043" s="107"/>
      <c r="C3043" s="107"/>
      <c r="D3043" s="107"/>
      <c r="E3043" s="107"/>
      <c r="F3043" s="94"/>
      <c r="G3043" s="94"/>
      <c r="H3043" s="95"/>
      <c r="I3043" s="107"/>
    </row>
    <row r="3044" spans="1:9" x14ac:dyDescent="0.2">
      <c r="B3044"/>
      <c r="C3044"/>
      <c r="D3044"/>
      <c r="E3044" s="100"/>
      <c r="F3044" s="94"/>
      <c r="G3044" s="94"/>
      <c r="H3044" s="93"/>
    </row>
    <row r="3045" spans="1:9" x14ac:dyDescent="0.2">
      <c r="A3045" s="107"/>
      <c r="B3045" s="107"/>
      <c r="C3045" s="107"/>
      <c r="D3045" s="107"/>
      <c r="E3045" s="107"/>
      <c r="F3045" s="94"/>
      <c r="G3045" s="94"/>
      <c r="H3045" s="95"/>
      <c r="I3045" s="107"/>
    </row>
    <row r="3046" spans="1:9" x14ac:dyDescent="0.2">
      <c r="A3046" s="107"/>
      <c r="B3046" s="107"/>
      <c r="C3046" s="107"/>
      <c r="D3046" s="107"/>
      <c r="E3046" s="107"/>
      <c r="F3046" s="94"/>
      <c r="G3046" s="94"/>
      <c r="H3046" s="95"/>
      <c r="I3046" s="107"/>
    </row>
    <row r="3047" spans="1:9" x14ac:dyDescent="0.2">
      <c r="B3047" s="107"/>
      <c r="C3047" s="107"/>
      <c r="D3047" s="107"/>
      <c r="E3047" s="107"/>
      <c r="F3047" s="94"/>
      <c r="G3047" s="94"/>
      <c r="H3047" s="95"/>
      <c r="I3047" s="107"/>
    </row>
    <row r="3048" spans="1:9" x14ac:dyDescent="0.2">
      <c r="A3048" s="107"/>
      <c r="B3048" s="107"/>
      <c r="C3048" s="107"/>
      <c r="D3048" s="107"/>
      <c r="E3048" s="107"/>
      <c r="F3048" s="94"/>
      <c r="G3048" s="94"/>
      <c r="H3048" s="95"/>
      <c r="I3048" s="107"/>
    </row>
    <row r="3049" spans="1:9" x14ac:dyDescent="0.2">
      <c r="A3049" s="107"/>
      <c r="B3049" s="107"/>
      <c r="C3049" s="107"/>
      <c r="D3049" s="107"/>
      <c r="E3049" s="107"/>
      <c r="F3049" s="94"/>
      <c r="G3049" s="94"/>
      <c r="H3049" s="95"/>
      <c r="I3049" s="107"/>
    </row>
    <row r="3050" spans="1:9" x14ac:dyDescent="0.2">
      <c r="A3050" s="107"/>
      <c r="B3050" s="107"/>
      <c r="C3050" s="107"/>
      <c r="D3050" s="107"/>
      <c r="E3050" s="107"/>
      <c r="F3050" s="94"/>
      <c r="G3050" s="94"/>
      <c r="H3050" s="95"/>
      <c r="I3050" s="107"/>
    </row>
    <row r="3051" spans="1:9" x14ac:dyDescent="0.2">
      <c r="A3051" s="107"/>
      <c r="B3051" s="107"/>
      <c r="C3051" s="107"/>
      <c r="D3051" s="107"/>
      <c r="E3051" s="107"/>
      <c r="F3051" s="94"/>
      <c r="G3051" s="94"/>
      <c r="H3051" s="95"/>
      <c r="I3051" s="107"/>
    </row>
    <row r="3052" spans="1:9" x14ac:dyDescent="0.2">
      <c r="A3052" s="107"/>
      <c r="B3052" s="107"/>
      <c r="C3052" s="107"/>
      <c r="D3052" s="107"/>
      <c r="E3052" s="107"/>
      <c r="F3052" s="94"/>
      <c r="G3052" s="94"/>
      <c r="H3052" s="95"/>
      <c r="I3052" s="107"/>
    </row>
    <row r="3053" spans="1:9" x14ac:dyDescent="0.2">
      <c r="A3053" s="107"/>
      <c r="B3053" s="107"/>
      <c r="C3053" s="107"/>
      <c r="D3053" s="107"/>
      <c r="E3053" s="107"/>
      <c r="F3053" s="94"/>
      <c r="G3053" s="94"/>
      <c r="H3053" s="95"/>
      <c r="I3053" s="107"/>
    </row>
    <row r="3054" spans="1:9" x14ac:dyDescent="0.2">
      <c r="A3054" s="107"/>
      <c r="B3054" s="107"/>
      <c r="C3054" s="107"/>
      <c r="D3054" s="107"/>
      <c r="E3054" s="107"/>
      <c r="F3054" s="94"/>
      <c r="G3054" s="94"/>
      <c r="H3054" s="95"/>
      <c r="I3054" s="107"/>
    </row>
    <row r="3055" spans="1:9" x14ac:dyDescent="0.2">
      <c r="A3055" s="107"/>
      <c r="B3055" s="107"/>
      <c r="C3055" s="107"/>
      <c r="D3055" s="107"/>
      <c r="E3055" s="107"/>
      <c r="F3055" s="94"/>
      <c r="G3055" s="94"/>
      <c r="H3055" s="95"/>
      <c r="I3055" s="107"/>
    </row>
    <row r="3056" spans="1:9" x14ac:dyDescent="0.2">
      <c r="A3056" s="107"/>
      <c r="B3056" s="107"/>
      <c r="C3056" s="107"/>
      <c r="D3056" s="107"/>
      <c r="E3056" s="107"/>
      <c r="F3056" s="94"/>
      <c r="G3056" s="94"/>
      <c r="H3056" s="95"/>
      <c r="I3056" s="107"/>
    </row>
    <row r="3057" spans="1:9" x14ac:dyDescent="0.2">
      <c r="A3057" s="107"/>
      <c r="B3057" s="107"/>
      <c r="C3057" s="107"/>
      <c r="D3057" s="107"/>
      <c r="E3057" s="107"/>
      <c r="F3057" s="94"/>
      <c r="G3057" s="94"/>
      <c r="H3057" s="95"/>
      <c r="I3057" s="107"/>
    </row>
    <row r="3058" spans="1:9" x14ac:dyDescent="0.2">
      <c r="A3058" s="107"/>
      <c r="B3058" s="107"/>
      <c r="C3058" s="107"/>
      <c r="D3058" s="107"/>
      <c r="E3058" s="107"/>
      <c r="F3058" s="94"/>
      <c r="G3058" s="94"/>
      <c r="H3058" s="95"/>
      <c r="I3058" s="107"/>
    </row>
    <row r="3059" spans="1:9" x14ac:dyDescent="0.2">
      <c r="A3059" s="107"/>
      <c r="B3059" s="107"/>
      <c r="C3059" s="107"/>
      <c r="D3059" s="107"/>
      <c r="E3059" s="107"/>
      <c r="F3059" s="92"/>
      <c r="G3059" s="92"/>
      <c r="H3059" s="93"/>
      <c r="I3059" s="107"/>
    </row>
    <row r="3060" spans="1:9" x14ac:dyDescent="0.2">
      <c r="B3060"/>
      <c r="C3060"/>
      <c r="D3060"/>
      <c r="E3060" s="100"/>
      <c r="F3060" s="92"/>
      <c r="G3060" s="92"/>
      <c r="H3060" s="93"/>
    </row>
    <row r="3061" spans="1:9" x14ac:dyDescent="0.2">
      <c r="B3061"/>
      <c r="C3061"/>
      <c r="D3061"/>
      <c r="E3061" s="100"/>
      <c r="F3061" s="94"/>
      <c r="G3061" s="94"/>
      <c r="H3061" s="93"/>
    </row>
    <row r="3062" spans="1:9" x14ac:dyDescent="0.2">
      <c r="B3062"/>
      <c r="C3062"/>
      <c r="D3062"/>
      <c r="E3062" s="100"/>
      <c r="F3062" s="94"/>
      <c r="G3062" s="94"/>
      <c r="H3062" s="93"/>
    </row>
    <row r="3063" spans="1:9" x14ac:dyDescent="0.2">
      <c r="B3063"/>
      <c r="C3063"/>
      <c r="D3063"/>
      <c r="E3063" s="100"/>
      <c r="F3063" s="94"/>
      <c r="G3063" s="94"/>
      <c r="H3063" s="93"/>
    </row>
    <row r="3064" spans="1:9" x14ac:dyDescent="0.2">
      <c r="A3064" s="107"/>
      <c r="B3064" s="107"/>
      <c r="C3064" s="107"/>
      <c r="D3064" s="107"/>
      <c r="E3064" s="107"/>
      <c r="F3064" s="94"/>
      <c r="G3064" s="94"/>
      <c r="H3064" s="95"/>
      <c r="I3064" s="107"/>
    </row>
    <row r="3065" spans="1:9" x14ac:dyDescent="0.2">
      <c r="B3065"/>
      <c r="C3065"/>
      <c r="D3065"/>
      <c r="E3065" s="100"/>
      <c r="F3065" s="94"/>
      <c r="G3065" s="94"/>
      <c r="H3065" s="93"/>
    </row>
    <row r="3066" spans="1:9" x14ac:dyDescent="0.2">
      <c r="B3066"/>
      <c r="C3066"/>
      <c r="D3066"/>
      <c r="E3066" s="100"/>
      <c r="F3066" s="94"/>
      <c r="G3066" s="94"/>
      <c r="H3066" s="95"/>
    </row>
    <row r="3067" spans="1:9" x14ac:dyDescent="0.2">
      <c r="B3067"/>
      <c r="C3067"/>
      <c r="D3067"/>
      <c r="E3067" s="100"/>
      <c r="F3067" s="94"/>
      <c r="G3067" s="94"/>
      <c r="H3067" s="93"/>
    </row>
    <row r="3068" spans="1:9" x14ac:dyDescent="0.2">
      <c r="A3068" s="107"/>
      <c r="B3068" s="107"/>
      <c r="C3068" s="107"/>
      <c r="D3068" s="107"/>
      <c r="E3068" s="107"/>
      <c r="F3068" s="92"/>
      <c r="G3068" s="92"/>
      <c r="H3068" s="93"/>
      <c r="I3068" s="107"/>
    </row>
    <row r="3069" spans="1:9" x14ac:dyDescent="0.2">
      <c r="B3069"/>
      <c r="C3069"/>
      <c r="D3069"/>
      <c r="E3069" s="100"/>
      <c r="F3069" s="94"/>
      <c r="G3069" s="94"/>
      <c r="H3069" s="95"/>
    </row>
    <row r="3070" spans="1:9" x14ac:dyDescent="0.2">
      <c r="B3070"/>
      <c r="C3070"/>
      <c r="D3070"/>
      <c r="E3070" s="100"/>
      <c r="F3070" s="94"/>
      <c r="G3070" s="94"/>
      <c r="H3070" s="93"/>
    </row>
    <row r="3071" spans="1:9" x14ac:dyDescent="0.2">
      <c r="B3071"/>
      <c r="C3071"/>
      <c r="D3071"/>
      <c r="E3071" s="100"/>
      <c r="F3071" s="94"/>
      <c r="G3071" s="94"/>
      <c r="H3071" s="93"/>
    </row>
    <row r="3072" spans="1:9" x14ac:dyDescent="0.2">
      <c r="B3072"/>
      <c r="C3072"/>
      <c r="D3072"/>
      <c r="E3072" s="100"/>
      <c r="F3072" s="94"/>
      <c r="G3072" s="94"/>
      <c r="H3072" s="93"/>
    </row>
    <row r="3073" spans="1:9" x14ac:dyDescent="0.2">
      <c r="A3073" s="107"/>
      <c r="B3073" s="107"/>
      <c r="C3073" s="107"/>
      <c r="D3073" s="107"/>
      <c r="E3073" s="107"/>
      <c r="F3073" s="94"/>
      <c r="G3073" s="94"/>
      <c r="H3073" s="95"/>
      <c r="I3073" s="107"/>
    </row>
    <row r="3074" spans="1:9" x14ac:dyDescent="0.2">
      <c r="B3074"/>
      <c r="C3074"/>
      <c r="D3074"/>
      <c r="E3074" s="100"/>
      <c r="F3074" s="94"/>
      <c r="G3074" s="94"/>
      <c r="H3074" s="93"/>
    </row>
    <row r="3075" spans="1:9" x14ac:dyDescent="0.2">
      <c r="B3075"/>
      <c r="C3075"/>
      <c r="D3075"/>
      <c r="E3075" s="100"/>
      <c r="F3075" s="94"/>
      <c r="G3075" s="94"/>
      <c r="H3075" s="93"/>
    </row>
    <row r="3076" spans="1:9" x14ac:dyDescent="0.2">
      <c r="A3076" s="107"/>
      <c r="B3076" s="107"/>
      <c r="C3076" s="107"/>
      <c r="D3076" s="107"/>
      <c r="E3076" s="107"/>
      <c r="F3076" s="94"/>
      <c r="G3076" s="94"/>
      <c r="H3076" s="95"/>
      <c r="I3076" s="107"/>
    </row>
    <row r="3077" spans="1:9" x14ac:dyDescent="0.2">
      <c r="B3077"/>
      <c r="C3077"/>
      <c r="D3077"/>
      <c r="E3077" s="100"/>
      <c r="F3077" s="92"/>
      <c r="G3077" s="92"/>
      <c r="H3077" s="93"/>
    </row>
    <row r="3078" spans="1:9" x14ac:dyDescent="0.2">
      <c r="B3078"/>
      <c r="C3078"/>
      <c r="D3078"/>
      <c r="E3078" s="100"/>
      <c r="F3078" s="94"/>
      <c r="G3078" s="94"/>
      <c r="H3078" s="95"/>
    </row>
    <row r="3079" spans="1:9" x14ac:dyDescent="0.2">
      <c r="B3079"/>
      <c r="C3079"/>
      <c r="D3079"/>
      <c r="E3079" s="100"/>
      <c r="F3079" s="92"/>
      <c r="G3079" s="92"/>
      <c r="H3079" s="93"/>
    </row>
    <row r="3080" spans="1:9" x14ac:dyDescent="0.2">
      <c r="B3080"/>
      <c r="C3080"/>
      <c r="D3080"/>
      <c r="E3080" s="100"/>
      <c r="F3080" s="94"/>
      <c r="G3080" s="94"/>
      <c r="H3080" s="93"/>
    </row>
    <row r="3081" spans="1:9" x14ac:dyDescent="0.2">
      <c r="B3081"/>
      <c r="C3081"/>
      <c r="D3081"/>
      <c r="E3081" s="100"/>
      <c r="F3081" s="92"/>
      <c r="G3081" s="92"/>
      <c r="H3081" s="93"/>
    </row>
    <row r="3082" spans="1:9" x14ac:dyDescent="0.2">
      <c r="B3082"/>
      <c r="C3082"/>
      <c r="D3082"/>
      <c r="E3082" s="100"/>
      <c r="F3082" s="94"/>
      <c r="G3082" s="94"/>
      <c r="H3082" s="95"/>
    </row>
    <row r="3083" spans="1:9" x14ac:dyDescent="0.2">
      <c r="B3083"/>
      <c r="C3083"/>
      <c r="D3083"/>
      <c r="E3083" s="100"/>
      <c r="F3083" s="94"/>
      <c r="G3083" s="94"/>
      <c r="H3083" s="93"/>
    </row>
    <row r="3084" spans="1:9" x14ac:dyDescent="0.2">
      <c r="A3084" s="107"/>
      <c r="B3084" s="107"/>
      <c r="C3084" s="107"/>
      <c r="D3084" s="107"/>
      <c r="E3084" s="107"/>
      <c r="F3084" s="92"/>
      <c r="G3084" s="92"/>
      <c r="H3084" s="93"/>
      <c r="I3084" s="107"/>
    </row>
    <row r="3085" spans="1:9" x14ac:dyDescent="0.2">
      <c r="A3085" s="107"/>
      <c r="B3085" s="107"/>
      <c r="C3085" s="107"/>
      <c r="D3085" s="107"/>
      <c r="E3085" s="107"/>
      <c r="F3085" s="94"/>
      <c r="G3085" s="94"/>
      <c r="H3085" s="95"/>
      <c r="I3085" s="107"/>
    </row>
    <row r="3086" spans="1:9" x14ac:dyDescent="0.2">
      <c r="A3086" s="107"/>
      <c r="B3086" s="107"/>
      <c r="C3086" s="107"/>
      <c r="D3086" s="107"/>
      <c r="E3086" s="107"/>
      <c r="F3086" s="94"/>
      <c r="G3086" s="94"/>
      <c r="H3086" s="95"/>
      <c r="I3086" s="107"/>
    </row>
    <row r="3087" spans="1:9" x14ac:dyDescent="0.2">
      <c r="A3087" s="107"/>
      <c r="B3087" s="107"/>
      <c r="C3087" s="107"/>
      <c r="D3087" s="107"/>
      <c r="E3087" s="107"/>
      <c r="F3087" s="94"/>
      <c r="G3087" s="94"/>
      <c r="H3087" s="95"/>
      <c r="I3087" s="107"/>
    </row>
    <row r="3088" spans="1:9" x14ac:dyDescent="0.2">
      <c r="A3088" s="107"/>
      <c r="B3088" s="107"/>
      <c r="C3088" s="107"/>
      <c r="D3088" s="107"/>
      <c r="E3088" s="107"/>
      <c r="F3088" s="94"/>
      <c r="G3088" s="94"/>
      <c r="H3088" s="95"/>
      <c r="I3088" s="107"/>
    </row>
    <row r="3089" spans="1:85" x14ac:dyDescent="0.2">
      <c r="A3089" s="107"/>
      <c r="B3089" s="107"/>
      <c r="C3089" s="107"/>
      <c r="D3089" s="107"/>
      <c r="E3089" s="107"/>
      <c r="F3089" s="92"/>
      <c r="G3089" s="92"/>
      <c r="H3089" s="93"/>
      <c r="I3089" s="107"/>
    </row>
    <row r="3090" spans="1:85" x14ac:dyDescent="0.2">
      <c r="A3090" s="107"/>
      <c r="B3090" s="107"/>
      <c r="C3090" s="107"/>
      <c r="D3090" s="107"/>
      <c r="E3090" s="107"/>
      <c r="F3090" s="92"/>
      <c r="G3090" s="92"/>
      <c r="H3090" s="93"/>
      <c r="I3090" s="107"/>
    </row>
    <row r="3091" spans="1:85" x14ac:dyDescent="0.2">
      <c r="A3091" s="107"/>
      <c r="B3091" s="107"/>
      <c r="C3091" s="107"/>
      <c r="D3091" s="107"/>
      <c r="E3091" s="107"/>
      <c r="F3091" s="92"/>
      <c r="G3091" s="92"/>
      <c r="H3091" s="93"/>
      <c r="I3091" s="107"/>
    </row>
    <row r="3092" spans="1:85" x14ac:dyDescent="0.2">
      <c r="A3092" s="107"/>
      <c r="B3092" s="107"/>
      <c r="C3092" s="107"/>
      <c r="D3092" s="107"/>
      <c r="E3092" s="107"/>
      <c r="F3092" s="94"/>
      <c r="G3092" s="94"/>
      <c r="H3092" s="95"/>
      <c r="I3092" s="107"/>
    </row>
    <row r="3093" spans="1:85" x14ac:dyDescent="0.2">
      <c r="A3093" s="107"/>
      <c r="B3093" s="107"/>
      <c r="C3093" s="107"/>
      <c r="D3093" s="107"/>
      <c r="E3093" s="107"/>
      <c r="F3093" s="92"/>
      <c r="G3093" s="92"/>
      <c r="H3093" s="93"/>
      <c r="I3093" s="107"/>
    </row>
    <row r="3094" spans="1:85" x14ac:dyDescent="0.2">
      <c r="A3094" s="107"/>
      <c r="B3094" s="107"/>
      <c r="C3094" s="107"/>
      <c r="D3094" s="107"/>
      <c r="E3094" s="107"/>
      <c r="F3094" s="92"/>
      <c r="G3094" s="92"/>
      <c r="H3094" s="93"/>
      <c r="I3094" s="107"/>
    </row>
    <row r="3095" spans="1:85" x14ac:dyDescent="0.2">
      <c r="A3095" s="107"/>
      <c r="B3095" s="107"/>
      <c r="C3095" s="107"/>
      <c r="D3095" s="107"/>
      <c r="E3095" s="107"/>
      <c r="F3095" s="94"/>
      <c r="G3095" s="94"/>
      <c r="H3095" s="95"/>
      <c r="I3095" s="107"/>
    </row>
    <row r="3096" spans="1:85" x14ac:dyDescent="0.2">
      <c r="A3096" s="107"/>
      <c r="B3096" s="107"/>
      <c r="C3096" s="107"/>
      <c r="D3096" s="107"/>
      <c r="E3096" s="107"/>
      <c r="F3096" s="94"/>
      <c r="G3096" s="94"/>
      <c r="H3096" s="95"/>
      <c r="I3096" s="107"/>
    </row>
    <row r="3097" spans="1:85" x14ac:dyDescent="0.2">
      <c r="A3097" s="107"/>
      <c r="B3097" s="107"/>
      <c r="C3097" s="107"/>
      <c r="D3097" s="107"/>
      <c r="E3097" s="107"/>
      <c r="F3097" s="92"/>
      <c r="G3097" s="92"/>
      <c r="H3097" s="93"/>
      <c r="I3097" s="107"/>
    </row>
    <row r="3098" spans="1:85" x14ac:dyDescent="0.2">
      <c r="A3098" s="107"/>
      <c r="B3098" s="107"/>
      <c r="C3098" s="107"/>
      <c r="D3098" s="107"/>
      <c r="E3098" s="107"/>
      <c r="F3098" s="92"/>
      <c r="G3098" s="92"/>
      <c r="H3098" s="93"/>
      <c r="I3098" s="107"/>
    </row>
    <row r="3099" spans="1:85" x14ac:dyDescent="0.2">
      <c r="A3099" s="107"/>
      <c r="B3099" s="107"/>
      <c r="C3099" s="107"/>
      <c r="D3099" s="107"/>
      <c r="E3099" s="107"/>
      <c r="F3099" s="92"/>
      <c r="G3099" s="92"/>
      <c r="H3099" s="93"/>
      <c r="I3099" s="107"/>
    </row>
    <row r="3100" spans="1:85" x14ac:dyDescent="0.2">
      <c r="A3100" s="107"/>
      <c r="B3100" s="107"/>
      <c r="C3100" s="107"/>
      <c r="D3100" s="107"/>
      <c r="E3100" s="107"/>
      <c r="F3100" s="92"/>
      <c r="G3100" s="92"/>
      <c r="H3100" s="93"/>
      <c r="I3100" s="107"/>
    </row>
    <row r="3101" spans="1:85" x14ac:dyDescent="0.2">
      <c r="A3101" s="107"/>
      <c r="B3101" s="107"/>
      <c r="C3101" s="107"/>
      <c r="D3101" s="107"/>
      <c r="E3101" s="107"/>
      <c r="F3101" s="92"/>
      <c r="G3101" s="92"/>
      <c r="H3101" s="93"/>
      <c r="I3101" s="107"/>
      <c r="N3101" s="100"/>
      <c r="O3101" s="100"/>
      <c r="P3101" s="100"/>
      <c r="Q3101" s="100"/>
      <c r="R3101" s="100"/>
      <c r="S3101" s="100"/>
      <c r="T3101" s="100"/>
      <c r="U3101" s="100"/>
      <c r="V3101" s="100"/>
      <c r="W3101" s="100"/>
      <c r="X3101" s="100"/>
      <c r="Y3101" s="100"/>
      <c r="Z3101" s="100"/>
      <c r="AA3101" s="100"/>
      <c r="AB3101" s="100"/>
      <c r="AC3101" s="100"/>
      <c r="AD3101" s="100"/>
      <c r="AE3101" s="100"/>
      <c r="AF3101" s="100"/>
      <c r="AG3101" s="100"/>
      <c r="AH3101" s="100"/>
      <c r="AI3101" s="100"/>
      <c r="AJ3101" s="100"/>
      <c r="AK3101" s="100"/>
      <c r="AL3101" s="100"/>
      <c r="AM3101" s="100"/>
      <c r="AN3101" s="100"/>
      <c r="AO3101" s="100"/>
      <c r="AP3101" s="100"/>
      <c r="AQ3101" s="100"/>
      <c r="AR3101" s="100"/>
      <c r="AS3101" s="100"/>
      <c r="AT3101" s="100"/>
      <c r="AU3101" s="100"/>
      <c r="AV3101" s="100"/>
      <c r="AW3101" s="100"/>
      <c r="AX3101" s="100"/>
      <c r="AY3101" s="100"/>
      <c r="AZ3101" s="100"/>
      <c r="BA3101" s="100"/>
      <c r="BB3101" s="100"/>
      <c r="BC3101" s="100"/>
      <c r="BD3101" s="100"/>
      <c r="BE3101" s="100"/>
      <c r="BF3101" s="100"/>
      <c r="BG3101" s="100"/>
      <c r="BH3101" s="100"/>
      <c r="BI3101" s="100"/>
      <c r="BJ3101" s="100"/>
      <c r="BK3101" s="100"/>
      <c r="BL3101" s="100"/>
      <c r="BM3101" s="100"/>
      <c r="BN3101" s="100"/>
      <c r="BO3101" s="100"/>
      <c r="BP3101" s="100"/>
      <c r="BQ3101" s="100"/>
      <c r="BR3101" s="100"/>
      <c r="BS3101" s="100"/>
      <c r="BT3101" s="100"/>
      <c r="BU3101" s="100"/>
      <c r="BV3101" s="100"/>
      <c r="BW3101" s="100"/>
      <c r="BX3101" s="100"/>
      <c r="BY3101" s="100"/>
      <c r="BZ3101" s="100"/>
      <c r="CA3101" s="100"/>
      <c r="CB3101" s="100"/>
      <c r="CC3101" s="100"/>
      <c r="CD3101" s="100"/>
      <c r="CE3101" s="100"/>
      <c r="CF3101" s="100"/>
      <c r="CG3101" s="100"/>
    </row>
    <row r="3102" spans="1:85" x14ac:dyDescent="0.2">
      <c r="A3102" s="107"/>
      <c r="B3102" s="107"/>
      <c r="C3102" s="107"/>
      <c r="D3102" s="107"/>
      <c r="E3102" s="107"/>
      <c r="F3102" s="92"/>
      <c r="G3102" s="92"/>
      <c r="H3102" s="93"/>
      <c r="I3102" s="107"/>
      <c r="L3102" s="100"/>
      <c r="M3102" s="100"/>
      <c r="N3102" s="100"/>
      <c r="O3102" s="100"/>
      <c r="P3102" s="100"/>
      <c r="Q3102" s="100"/>
      <c r="R3102" s="100"/>
      <c r="S3102" s="100"/>
      <c r="T3102" s="100"/>
      <c r="U3102" s="100"/>
      <c r="V3102" s="100"/>
      <c r="W3102" s="100"/>
      <c r="X3102" s="100"/>
      <c r="Y3102" s="100"/>
      <c r="Z3102" s="100"/>
      <c r="AA3102" s="100"/>
      <c r="AB3102" s="100"/>
      <c r="AC3102" s="100"/>
      <c r="AD3102" s="100"/>
      <c r="AE3102" s="100"/>
      <c r="AF3102" s="100"/>
      <c r="AG3102" s="100"/>
      <c r="AH3102" s="100"/>
      <c r="AI3102" s="100"/>
      <c r="AJ3102" s="100"/>
      <c r="AK3102" s="100"/>
      <c r="AL3102" s="100"/>
      <c r="AM3102" s="100"/>
      <c r="AN3102" s="100"/>
      <c r="AO3102" s="100"/>
      <c r="AP3102" s="100"/>
      <c r="AQ3102" s="100"/>
      <c r="AR3102" s="100"/>
      <c r="AS3102" s="100"/>
      <c r="AT3102" s="100"/>
      <c r="AU3102" s="100"/>
      <c r="AV3102" s="100"/>
      <c r="AW3102" s="100"/>
      <c r="AX3102" s="100"/>
      <c r="AY3102" s="100"/>
      <c r="AZ3102" s="100"/>
      <c r="BA3102" s="100"/>
      <c r="BB3102" s="100"/>
      <c r="BC3102" s="100"/>
      <c r="BD3102" s="100"/>
      <c r="BE3102" s="100"/>
      <c r="BF3102" s="100"/>
      <c r="BG3102" s="100"/>
      <c r="BH3102" s="100"/>
      <c r="BI3102" s="100"/>
      <c r="BJ3102" s="100"/>
      <c r="BK3102" s="100"/>
      <c r="BL3102" s="100"/>
      <c r="BM3102" s="100"/>
      <c r="BN3102" s="100"/>
      <c r="BO3102" s="100"/>
      <c r="BP3102" s="100"/>
      <c r="BQ3102" s="100"/>
      <c r="BR3102" s="100"/>
      <c r="BS3102" s="100"/>
      <c r="BT3102" s="100"/>
      <c r="BU3102" s="100"/>
      <c r="BV3102" s="100"/>
      <c r="BW3102" s="100"/>
      <c r="BX3102" s="100"/>
      <c r="BY3102" s="100"/>
      <c r="BZ3102" s="100"/>
      <c r="CA3102" s="100"/>
      <c r="CB3102" s="100"/>
      <c r="CC3102" s="100"/>
      <c r="CD3102" s="100"/>
      <c r="CE3102" s="100"/>
      <c r="CF3102" s="100"/>
      <c r="CG3102" s="100"/>
    </row>
    <row r="3103" spans="1:85" x14ac:dyDescent="0.2">
      <c r="A3103" s="107"/>
      <c r="B3103" s="107"/>
      <c r="C3103" s="107"/>
      <c r="D3103" s="107"/>
      <c r="E3103" s="107"/>
      <c r="F3103" s="92"/>
      <c r="G3103" s="92"/>
      <c r="H3103" s="93"/>
      <c r="I3103" s="107"/>
      <c r="L3103" s="100"/>
      <c r="M3103" s="100"/>
      <c r="N3103" s="100"/>
      <c r="O3103" s="100"/>
      <c r="P3103" s="100"/>
      <c r="Q3103" s="100"/>
      <c r="R3103" s="100"/>
      <c r="S3103" s="100"/>
      <c r="T3103" s="100"/>
      <c r="U3103" s="100"/>
      <c r="V3103" s="100"/>
      <c r="W3103" s="100"/>
      <c r="X3103" s="100"/>
      <c r="Y3103" s="100"/>
      <c r="Z3103" s="100"/>
      <c r="AA3103" s="100"/>
      <c r="AB3103" s="100"/>
      <c r="AC3103" s="100"/>
      <c r="AD3103" s="100"/>
      <c r="AE3103" s="100"/>
      <c r="AF3103" s="100"/>
      <c r="AG3103" s="100"/>
      <c r="AH3103" s="100"/>
      <c r="AI3103" s="100"/>
      <c r="AJ3103" s="100"/>
      <c r="AK3103" s="100"/>
      <c r="AL3103" s="100"/>
      <c r="AM3103" s="100"/>
      <c r="AN3103" s="100"/>
      <c r="AO3103" s="100"/>
      <c r="AP3103" s="100"/>
      <c r="AQ3103" s="100"/>
      <c r="AR3103" s="100"/>
      <c r="AS3103" s="100"/>
      <c r="AT3103" s="100"/>
      <c r="AU3103" s="100"/>
      <c r="AV3103" s="100"/>
      <c r="AW3103" s="100"/>
      <c r="AX3103" s="100"/>
      <c r="AY3103" s="100"/>
      <c r="AZ3103" s="100"/>
      <c r="BA3103" s="100"/>
      <c r="BB3103" s="100"/>
      <c r="BC3103" s="100"/>
      <c r="BD3103" s="100"/>
      <c r="BE3103" s="100"/>
      <c r="BF3103" s="100"/>
      <c r="BG3103" s="100"/>
      <c r="BH3103" s="100"/>
      <c r="BI3103" s="100"/>
      <c r="BJ3103" s="100"/>
      <c r="BK3103" s="100"/>
      <c r="BL3103" s="100"/>
      <c r="BM3103" s="100"/>
      <c r="BN3103" s="100"/>
      <c r="BO3103" s="100"/>
      <c r="BP3103" s="100"/>
      <c r="BQ3103" s="100"/>
      <c r="BR3103" s="100"/>
      <c r="BS3103" s="100"/>
      <c r="BT3103" s="100"/>
      <c r="BU3103" s="100"/>
      <c r="BV3103" s="100"/>
      <c r="BW3103" s="100"/>
      <c r="BX3103" s="100"/>
      <c r="BY3103" s="100"/>
      <c r="BZ3103" s="100"/>
      <c r="CA3103" s="100"/>
      <c r="CB3103" s="100"/>
      <c r="CC3103" s="100"/>
      <c r="CD3103" s="100"/>
      <c r="CE3103" s="100"/>
      <c r="CF3103" s="100"/>
      <c r="CG3103" s="100"/>
    </row>
    <row r="3104" spans="1:85" x14ac:dyDescent="0.2">
      <c r="A3104" s="107"/>
      <c r="B3104" s="107"/>
      <c r="C3104" s="107"/>
      <c r="D3104" s="107"/>
      <c r="E3104" s="107"/>
      <c r="F3104" s="92"/>
      <c r="G3104" s="92"/>
      <c r="H3104" s="93"/>
      <c r="I3104" s="107"/>
      <c r="L3104" s="100"/>
      <c r="M3104" s="100"/>
      <c r="N3104" s="100"/>
      <c r="O3104" s="100"/>
      <c r="P3104" s="100"/>
      <c r="Q3104" s="100"/>
      <c r="R3104" s="100"/>
      <c r="S3104" s="100"/>
      <c r="T3104" s="100"/>
      <c r="U3104" s="100"/>
      <c r="V3104" s="100"/>
      <c r="W3104" s="100"/>
      <c r="X3104" s="100"/>
      <c r="Y3104" s="100"/>
      <c r="Z3104" s="100"/>
      <c r="AA3104" s="100"/>
      <c r="AB3104" s="100"/>
      <c r="AC3104" s="100"/>
      <c r="AD3104" s="100"/>
      <c r="AE3104" s="100"/>
      <c r="AF3104" s="100"/>
      <c r="AG3104" s="100"/>
      <c r="AH3104" s="100"/>
      <c r="AI3104" s="100"/>
      <c r="AJ3104" s="100"/>
      <c r="AK3104" s="100"/>
      <c r="AL3104" s="100"/>
      <c r="AM3104" s="100"/>
      <c r="AN3104" s="100"/>
      <c r="AO3104" s="100"/>
      <c r="AP3104" s="100"/>
      <c r="AQ3104" s="100"/>
      <c r="AR3104" s="100"/>
      <c r="AS3104" s="100"/>
      <c r="AT3104" s="100"/>
      <c r="AU3104" s="100"/>
      <c r="AV3104" s="100"/>
      <c r="AW3104" s="100"/>
      <c r="AX3104" s="100"/>
      <c r="AY3104" s="100"/>
      <c r="AZ3104" s="100"/>
      <c r="BA3104" s="100"/>
      <c r="BB3104" s="100"/>
      <c r="BC3104" s="100"/>
      <c r="BD3104" s="100"/>
      <c r="BE3104" s="100"/>
      <c r="BF3104" s="100"/>
      <c r="BG3104" s="100"/>
      <c r="BH3104" s="100"/>
      <c r="BI3104" s="100"/>
      <c r="BJ3104" s="100"/>
      <c r="BK3104" s="100"/>
      <c r="BL3104" s="100"/>
      <c r="BM3104" s="100"/>
      <c r="BN3104" s="100"/>
      <c r="BO3104" s="100"/>
      <c r="BP3104" s="100"/>
      <c r="BQ3104" s="100"/>
      <c r="BR3104" s="100"/>
      <c r="BS3104" s="100"/>
      <c r="BT3104" s="100"/>
      <c r="BU3104" s="100"/>
      <c r="BV3104" s="100"/>
      <c r="BW3104" s="100"/>
      <c r="BX3104" s="100"/>
      <c r="BY3104" s="100"/>
      <c r="BZ3104" s="100"/>
      <c r="CA3104" s="100"/>
      <c r="CB3104" s="100"/>
      <c r="CC3104" s="100"/>
      <c r="CD3104" s="100"/>
      <c r="CE3104" s="100"/>
      <c r="CF3104" s="100"/>
      <c r="CG3104" s="100"/>
    </row>
    <row r="3105" spans="1:85" x14ac:dyDescent="0.2">
      <c r="A3105" s="107"/>
      <c r="B3105" s="107"/>
      <c r="C3105" s="107"/>
      <c r="D3105" s="107"/>
      <c r="E3105" s="107"/>
      <c r="F3105" s="94"/>
      <c r="G3105" s="94"/>
      <c r="H3105" s="95"/>
      <c r="I3105" s="107"/>
      <c r="L3105" s="100"/>
      <c r="M3105" s="100"/>
      <c r="N3105" s="100"/>
      <c r="O3105" s="100"/>
      <c r="P3105" s="100"/>
      <c r="Q3105" s="100"/>
      <c r="R3105" s="100"/>
      <c r="S3105" s="100"/>
      <c r="T3105" s="100"/>
      <c r="U3105" s="100"/>
      <c r="V3105" s="100"/>
      <c r="W3105" s="100"/>
      <c r="X3105" s="100"/>
      <c r="Y3105" s="100"/>
      <c r="Z3105" s="100"/>
      <c r="AA3105" s="100"/>
      <c r="AB3105" s="100"/>
      <c r="AC3105" s="100"/>
      <c r="AD3105" s="100"/>
      <c r="AE3105" s="100"/>
      <c r="AF3105" s="100"/>
      <c r="AG3105" s="100"/>
      <c r="AH3105" s="100"/>
      <c r="AI3105" s="100"/>
      <c r="AJ3105" s="100"/>
      <c r="AK3105" s="100"/>
      <c r="AL3105" s="100"/>
      <c r="AM3105" s="100"/>
      <c r="AN3105" s="100"/>
      <c r="AO3105" s="100"/>
      <c r="AP3105" s="100"/>
      <c r="AQ3105" s="100"/>
      <c r="AR3105" s="100"/>
      <c r="AS3105" s="100"/>
      <c r="AT3105" s="100"/>
      <c r="AU3105" s="100"/>
      <c r="AV3105" s="100"/>
      <c r="AW3105" s="100"/>
      <c r="AX3105" s="100"/>
      <c r="AY3105" s="100"/>
      <c r="AZ3105" s="100"/>
      <c r="BA3105" s="100"/>
      <c r="BB3105" s="100"/>
      <c r="BC3105" s="100"/>
      <c r="BD3105" s="100"/>
      <c r="BE3105" s="100"/>
      <c r="BF3105" s="100"/>
      <c r="BG3105" s="100"/>
      <c r="BH3105" s="100"/>
      <c r="BI3105" s="100"/>
      <c r="BJ3105" s="100"/>
      <c r="BK3105" s="100"/>
      <c r="BL3105" s="100"/>
      <c r="BM3105" s="100"/>
      <c r="BN3105" s="100"/>
      <c r="BO3105" s="100"/>
      <c r="BP3105" s="100"/>
      <c r="BQ3105" s="100"/>
      <c r="BR3105" s="100"/>
      <c r="BS3105" s="100"/>
      <c r="BT3105" s="100"/>
      <c r="BU3105" s="100"/>
      <c r="BV3105" s="100"/>
      <c r="BW3105" s="100"/>
      <c r="BX3105" s="100"/>
      <c r="BY3105" s="100"/>
      <c r="BZ3105" s="100"/>
      <c r="CA3105" s="100"/>
      <c r="CB3105" s="100"/>
      <c r="CC3105" s="100"/>
      <c r="CD3105" s="100"/>
      <c r="CE3105" s="100"/>
      <c r="CF3105" s="100"/>
      <c r="CG3105" s="100"/>
    </row>
    <row r="3106" spans="1:85" x14ac:dyDescent="0.2">
      <c r="A3106" s="107"/>
      <c r="B3106" s="107"/>
      <c r="C3106" s="107"/>
      <c r="D3106" s="107"/>
      <c r="E3106" s="107"/>
      <c r="F3106" s="92"/>
      <c r="G3106" s="92"/>
      <c r="H3106" s="93"/>
      <c r="I3106" s="107"/>
      <c r="L3106" s="100"/>
      <c r="M3106" s="100"/>
      <c r="N3106" s="100"/>
      <c r="O3106" s="100"/>
      <c r="P3106" s="100"/>
      <c r="Q3106" s="100"/>
      <c r="R3106" s="100"/>
      <c r="S3106" s="100"/>
      <c r="T3106" s="100"/>
      <c r="U3106" s="100"/>
      <c r="V3106" s="100"/>
      <c r="W3106" s="100"/>
      <c r="X3106" s="100"/>
      <c r="Y3106" s="100"/>
      <c r="Z3106" s="100"/>
      <c r="AA3106" s="100"/>
      <c r="AB3106" s="100"/>
      <c r="AC3106" s="100"/>
      <c r="AD3106" s="100"/>
      <c r="AE3106" s="100"/>
      <c r="AF3106" s="100"/>
      <c r="AG3106" s="100"/>
      <c r="AH3106" s="100"/>
      <c r="AI3106" s="100"/>
      <c r="AJ3106" s="100"/>
      <c r="AK3106" s="100"/>
      <c r="AL3106" s="100"/>
      <c r="AM3106" s="100"/>
      <c r="AN3106" s="100"/>
      <c r="AO3106" s="100"/>
      <c r="AP3106" s="100"/>
      <c r="AQ3106" s="100"/>
      <c r="AR3106" s="100"/>
      <c r="AS3106" s="100"/>
      <c r="AT3106" s="100"/>
      <c r="AU3106" s="100"/>
      <c r="AV3106" s="100"/>
      <c r="AW3106" s="100"/>
      <c r="AX3106" s="100"/>
      <c r="AY3106" s="100"/>
      <c r="AZ3106" s="100"/>
      <c r="BA3106" s="100"/>
      <c r="BB3106" s="100"/>
      <c r="BC3106" s="100"/>
      <c r="BD3106" s="100"/>
      <c r="BE3106" s="100"/>
      <c r="BF3106" s="100"/>
      <c r="BG3106" s="100"/>
      <c r="BH3106" s="100"/>
      <c r="BI3106" s="100"/>
      <c r="BJ3106" s="100"/>
      <c r="BK3106" s="100"/>
      <c r="BL3106" s="100"/>
      <c r="BM3106" s="100"/>
      <c r="BN3106" s="100"/>
      <c r="BO3106" s="100"/>
      <c r="BP3106" s="100"/>
      <c r="BQ3106" s="100"/>
      <c r="BR3106" s="100"/>
      <c r="BS3106" s="100"/>
      <c r="BT3106" s="100"/>
      <c r="BU3106" s="100"/>
      <c r="BV3106" s="100"/>
      <c r="BW3106" s="100"/>
      <c r="BX3106" s="100"/>
      <c r="BY3106" s="100"/>
      <c r="BZ3106" s="100"/>
      <c r="CA3106" s="100"/>
      <c r="CB3106" s="100"/>
      <c r="CC3106" s="100"/>
      <c r="CD3106" s="100"/>
      <c r="CE3106" s="100"/>
      <c r="CF3106" s="100"/>
      <c r="CG3106" s="100"/>
    </row>
    <row r="3107" spans="1:85" x14ac:dyDescent="0.2">
      <c r="A3107" s="107"/>
      <c r="B3107" s="107"/>
      <c r="C3107" s="107"/>
      <c r="D3107" s="107"/>
      <c r="E3107" s="107"/>
      <c r="F3107" s="94"/>
      <c r="G3107" s="94"/>
      <c r="H3107" s="95"/>
      <c r="I3107" s="107"/>
      <c r="L3107" s="100"/>
      <c r="M3107" s="100"/>
      <c r="N3107" s="100"/>
      <c r="O3107" s="100"/>
      <c r="P3107" s="100"/>
      <c r="Q3107" s="100"/>
      <c r="R3107" s="100"/>
      <c r="S3107" s="100"/>
      <c r="T3107" s="100"/>
      <c r="U3107" s="100"/>
      <c r="V3107" s="100"/>
      <c r="W3107" s="100"/>
      <c r="X3107" s="100"/>
      <c r="Y3107" s="100"/>
      <c r="Z3107" s="100"/>
      <c r="AA3107" s="100"/>
      <c r="AB3107" s="100"/>
      <c r="AC3107" s="100"/>
      <c r="AD3107" s="100"/>
      <c r="AE3107" s="100"/>
      <c r="AF3107" s="100"/>
      <c r="AG3107" s="100"/>
      <c r="AH3107" s="100"/>
      <c r="AI3107" s="100"/>
      <c r="AJ3107" s="100"/>
      <c r="AK3107" s="100"/>
      <c r="AL3107" s="100"/>
      <c r="AM3107" s="100"/>
      <c r="AN3107" s="100"/>
      <c r="AO3107" s="100"/>
      <c r="AP3107" s="100"/>
      <c r="AQ3107" s="100"/>
      <c r="AR3107" s="100"/>
      <c r="AS3107" s="100"/>
      <c r="AT3107" s="100"/>
      <c r="AU3107" s="100"/>
      <c r="AV3107" s="100"/>
      <c r="AW3107" s="100"/>
      <c r="AX3107" s="100"/>
      <c r="AY3107" s="100"/>
      <c r="AZ3107" s="100"/>
      <c r="BA3107" s="100"/>
      <c r="BB3107" s="100"/>
      <c r="BC3107" s="100"/>
      <c r="BD3107" s="100"/>
      <c r="BE3107" s="100"/>
      <c r="BF3107" s="100"/>
      <c r="BG3107" s="100"/>
      <c r="BH3107" s="100"/>
      <c r="BI3107" s="100"/>
      <c r="BJ3107" s="100"/>
      <c r="BK3107" s="100"/>
      <c r="BL3107" s="100"/>
      <c r="BM3107" s="100"/>
      <c r="BN3107" s="100"/>
      <c r="BO3107" s="100"/>
      <c r="BP3107" s="100"/>
      <c r="BQ3107" s="100"/>
      <c r="BR3107" s="100"/>
      <c r="BS3107" s="100"/>
      <c r="BT3107" s="100"/>
      <c r="BU3107" s="100"/>
      <c r="BV3107" s="100"/>
      <c r="BW3107" s="100"/>
      <c r="BX3107" s="100"/>
      <c r="BY3107" s="100"/>
      <c r="BZ3107" s="100"/>
      <c r="CA3107" s="100"/>
      <c r="CB3107" s="100"/>
      <c r="CC3107" s="100"/>
      <c r="CD3107" s="100"/>
      <c r="CE3107" s="100"/>
      <c r="CF3107" s="100"/>
      <c r="CG3107" s="100"/>
    </row>
    <row r="3108" spans="1:85" x14ac:dyDescent="0.2">
      <c r="A3108" s="107"/>
      <c r="B3108" s="107"/>
      <c r="C3108" s="107"/>
      <c r="D3108" s="107"/>
      <c r="E3108" s="107"/>
      <c r="F3108" s="92"/>
      <c r="G3108" s="92"/>
      <c r="H3108" s="93"/>
      <c r="I3108" s="107"/>
      <c r="L3108" s="100"/>
      <c r="M3108" s="100"/>
      <c r="N3108" s="100"/>
      <c r="O3108" s="100"/>
      <c r="P3108" s="100"/>
      <c r="Q3108" s="100"/>
      <c r="R3108" s="100"/>
      <c r="S3108" s="100"/>
      <c r="T3108" s="100"/>
      <c r="U3108" s="100"/>
      <c r="V3108" s="100"/>
      <c r="W3108" s="100"/>
      <c r="X3108" s="100"/>
      <c r="Y3108" s="100"/>
      <c r="Z3108" s="100"/>
      <c r="AA3108" s="100"/>
      <c r="AB3108" s="100"/>
      <c r="AC3108" s="100"/>
      <c r="AD3108" s="100"/>
      <c r="AE3108" s="100"/>
      <c r="AF3108" s="100"/>
      <c r="AG3108" s="100"/>
      <c r="AH3108" s="100"/>
      <c r="AI3108" s="100"/>
      <c r="AJ3108" s="100"/>
      <c r="AK3108" s="100"/>
      <c r="AL3108" s="100"/>
      <c r="AM3108" s="100"/>
      <c r="AN3108" s="100"/>
      <c r="AO3108" s="100"/>
      <c r="AP3108" s="100"/>
      <c r="AQ3108" s="100"/>
      <c r="AR3108" s="100"/>
      <c r="AS3108" s="100"/>
      <c r="AT3108" s="100"/>
      <c r="AU3108" s="100"/>
      <c r="AV3108" s="100"/>
      <c r="AW3108" s="100"/>
      <c r="AX3108" s="100"/>
      <c r="AY3108" s="100"/>
      <c r="AZ3108" s="100"/>
      <c r="BA3108" s="100"/>
      <c r="BB3108" s="100"/>
      <c r="BC3108" s="100"/>
      <c r="BD3108" s="100"/>
      <c r="BE3108" s="100"/>
      <c r="BF3108" s="100"/>
      <c r="BG3108" s="100"/>
      <c r="BH3108" s="100"/>
      <c r="BI3108" s="100"/>
      <c r="BJ3108" s="100"/>
      <c r="BK3108" s="100"/>
      <c r="BL3108" s="100"/>
      <c r="BM3108" s="100"/>
      <c r="BN3108" s="100"/>
      <c r="BO3108" s="100"/>
      <c r="BP3108" s="100"/>
      <c r="BQ3108" s="100"/>
      <c r="BR3108" s="100"/>
      <c r="BS3108" s="100"/>
      <c r="BT3108" s="100"/>
      <c r="BU3108" s="100"/>
      <c r="BV3108" s="100"/>
      <c r="BW3108" s="100"/>
      <c r="BX3108" s="100"/>
      <c r="BY3108" s="100"/>
      <c r="BZ3108" s="100"/>
      <c r="CA3108" s="100"/>
      <c r="CB3108" s="100"/>
      <c r="CC3108" s="100"/>
      <c r="CD3108" s="100"/>
      <c r="CE3108" s="100"/>
      <c r="CF3108" s="100"/>
      <c r="CG3108" s="100"/>
    </row>
    <row r="3109" spans="1:85" x14ac:dyDescent="0.2">
      <c r="A3109" s="107"/>
      <c r="B3109" s="107"/>
      <c r="C3109" s="107"/>
      <c r="D3109" s="107"/>
      <c r="E3109" s="107"/>
      <c r="F3109" s="92"/>
      <c r="G3109" s="92"/>
      <c r="H3109" s="93"/>
      <c r="I3109" s="107"/>
      <c r="L3109" s="100"/>
      <c r="M3109" s="100"/>
    </row>
    <row r="3110" spans="1:85" x14ac:dyDescent="0.2">
      <c r="A3110" s="107"/>
      <c r="B3110" s="107"/>
      <c r="C3110" s="107"/>
      <c r="D3110" s="107"/>
      <c r="E3110" s="107"/>
      <c r="F3110" s="94"/>
      <c r="G3110" s="94"/>
      <c r="H3110" s="95"/>
      <c r="I3110" s="107"/>
    </row>
    <row r="3111" spans="1:85" x14ac:dyDescent="0.2">
      <c r="A3111" s="107"/>
      <c r="B3111" s="107"/>
      <c r="C3111" s="107"/>
      <c r="D3111" s="107"/>
      <c r="E3111" s="107"/>
      <c r="F3111" s="94"/>
      <c r="G3111" s="94"/>
      <c r="H3111" s="95"/>
      <c r="I3111" s="107"/>
    </row>
    <row r="3112" spans="1:85" x14ac:dyDescent="0.2">
      <c r="A3112" s="107"/>
      <c r="B3112" s="107"/>
      <c r="C3112" s="107"/>
      <c r="D3112" s="107"/>
      <c r="E3112" s="107"/>
      <c r="F3112" s="94"/>
      <c r="G3112" s="94"/>
      <c r="H3112" s="95"/>
      <c r="I3112" s="107"/>
    </row>
    <row r="3113" spans="1:85" x14ac:dyDescent="0.2">
      <c r="A3113" s="107"/>
      <c r="B3113" s="107"/>
      <c r="C3113" s="107"/>
      <c r="D3113" s="107"/>
      <c r="E3113" s="107"/>
      <c r="F3113" s="94"/>
      <c r="G3113" s="94"/>
      <c r="H3113" s="95"/>
      <c r="I3113" s="107"/>
    </row>
    <row r="3114" spans="1:85" x14ac:dyDescent="0.2">
      <c r="A3114" s="107"/>
      <c r="B3114" s="107"/>
      <c r="C3114" s="107"/>
      <c r="D3114" s="107"/>
      <c r="E3114" s="107"/>
      <c r="F3114" s="94"/>
      <c r="G3114" s="94"/>
      <c r="H3114" s="95"/>
      <c r="I3114" s="107"/>
    </row>
    <row r="3115" spans="1:85" x14ac:dyDescent="0.2">
      <c r="A3115" s="107"/>
      <c r="B3115" s="107"/>
      <c r="C3115" s="107"/>
      <c r="D3115" s="107"/>
      <c r="E3115" s="107"/>
      <c r="F3115" s="94"/>
      <c r="G3115" s="94"/>
      <c r="H3115" s="95"/>
      <c r="I3115" s="107"/>
    </row>
    <row r="3116" spans="1:85" x14ac:dyDescent="0.2">
      <c r="A3116" s="107"/>
      <c r="B3116" s="107"/>
      <c r="C3116" s="107"/>
      <c r="D3116" s="107"/>
      <c r="E3116" s="107"/>
      <c r="F3116" s="92"/>
      <c r="G3116" s="92"/>
      <c r="H3116" s="93"/>
      <c r="I3116" s="107"/>
      <c r="K3116" s="100"/>
    </row>
    <row r="3117" spans="1:85" x14ac:dyDescent="0.2">
      <c r="A3117" s="107"/>
      <c r="B3117" s="107"/>
      <c r="C3117" s="107"/>
      <c r="D3117" s="107"/>
      <c r="E3117" s="107"/>
      <c r="F3117" s="92"/>
      <c r="G3117" s="92"/>
      <c r="H3117" s="93"/>
      <c r="I3117" s="107"/>
    </row>
    <row r="3118" spans="1:85" x14ac:dyDescent="0.2">
      <c r="A3118" s="107"/>
      <c r="B3118" s="107"/>
      <c r="C3118" s="107"/>
      <c r="D3118" s="107"/>
      <c r="E3118" s="107"/>
      <c r="F3118" s="92"/>
      <c r="G3118" s="92"/>
      <c r="H3118" s="93"/>
      <c r="I3118" s="107"/>
      <c r="J3118" s="100"/>
      <c r="K3118" s="100"/>
    </row>
    <row r="3119" spans="1:85" x14ac:dyDescent="0.2">
      <c r="A3119" s="107"/>
      <c r="B3119" s="107"/>
      <c r="C3119" s="107"/>
      <c r="D3119" s="107"/>
      <c r="E3119" s="107"/>
      <c r="F3119" s="92"/>
      <c r="G3119" s="92"/>
      <c r="H3119" s="93"/>
      <c r="I3119" s="107"/>
      <c r="J3119" s="100"/>
    </row>
    <row r="3120" spans="1:85" x14ac:dyDescent="0.2">
      <c r="A3120" s="131"/>
      <c r="B3120" s="131"/>
      <c r="C3120" s="131"/>
      <c r="D3120" s="131"/>
      <c r="E3120" s="131"/>
      <c r="F3120" s="132"/>
      <c r="G3120" s="132"/>
      <c r="H3120" s="133"/>
      <c r="I3120" s="131"/>
      <c r="K3120" s="100"/>
    </row>
    <row r="3121" spans="1:11" x14ac:dyDescent="0.2">
      <c r="A3121" s="100"/>
      <c r="B3121" s="100"/>
      <c r="C3121" s="100"/>
      <c r="D3121" s="100"/>
      <c r="E3121" s="100"/>
      <c r="F3121" s="137"/>
      <c r="G3121" s="137"/>
      <c r="H3121" s="138"/>
      <c r="I3121" s="100"/>
      <c r="J3121" s="100"/>
      <c r="K3121" s="100"/>
    </row>
    <row r="3122" spans="1:11" x14ac:dyDescent="0.2">
      <c r="A3122" s="107"/>
      <c r="B3122" s="107"/>
      <c r="C3122" s="107"/>
      <c r="D3122" s="107"/>
      <c r="E3122" s="107"/>
      <c r="F3122" s="92"/>
      <c r="G3122" s="92"/>
      <c r="H3122" s="93"/>
      <c r="I3122" s="107"/>
      <c r="J3122" s="100"/>
      <c r="K3122" s="100"/>
    </row>
    <row r="3123" spans="1:11" x14ac:dyDescent="0.2">
      <c r="A3123" s="131"/>
      <c r="B3123" s="131"/>
      <c r="C3123" s="131"/>
      <c r="D3123" s="131"/>
      <c r="E3123" s="131"/>
      <c r="F3123" s="137"/>
      <c r="G3123" s="137"/>
      <c r="H3123" s="138"/>
      <c r="I3123" s="131"/>
      <c r="J3123" s="100"/>
      <c r="K3123" s="100"/>
    </row>
    <row r="3124" spans="1:11" x14ac:dyDescent="0.2">
      <c r="A3124" s="131"/>
      <c r="B3124" s="131"/>
      <c r="C3124" s="131"/>
      <c r="D3124" s="131"/>
      <c r="E3124" s="131"/>
      <c r="F3124" s="137"/>
      <c r="G3124" s="137"/>
      <c r="H3124" s="138"/>
      <c r="I3124" s="131"/>
      <c r="J3124" s="100"/>
      <c r="K3124" s="100"/>
    </row>
    <row r="3125" spans="1:11" x14ac:dyDescent="0.2">
      <c r="A3125" s="131"/>
      <c r="B3125" s="131"/>
      <c r="C3125" s="131"/>
      <c r="D3125" s="131"/>
      <c r="E3125" s="131"/>
      <c r="F3125" s="137"/>
      <c r="G3125" s="137"/>
      <c r="H3125" s="138"/>
      <c r="I3125" s="131"/>
      <c r="J3125" s="100"/>
      <c r="K3125" s="100"/>
    </row>
    <row r="3126" spans="1:11" x14ac:dyDescent="0.2">
      <c r="A3126" s="131"/>
      <c r="B3126" s="131"/>
      <c r="C3126" s="131"/>
      <c r="D3126" s="131"/>
      <c r="E3126" s="131"/>
      <c r="F3126" s="137"/>
      <c r="G3126" s="137"/>
      <c r="H3126" s="138"/>
      <c r="I3126" s="131"/>
      <c r="J3126" s="100"/>
      <c r="K3126" s="100"/>
    </row>
    <row r="3127" spans="1:11" x14ac:dyDescent="0.2">
      <c r="A3127" s="131"/>
      <c r="B3127" s="131"/>
      <c r="C3127" s="131"/>
      <c r="D3127" s="131"/>
      <c r="E3127" s="131"/>
      <c r="F3127" s="137"/>
      <c r="G3127" s="137"/>
      <c r="H3127" s="138"/>
      <c r="I3127" s="131"/>
      <c r="J3127" s="100"/>
      <c r="K3127" s="100"/>
    </row>
    <row r="3128" spans="1:11" x14ac:dyDescent="0.2">
      <c r="A3128" s="131"/>
      <c r="B3128" s="131"/>
      <c r="C3128" s="131"/>
      <c r="D3128" s="131"/>
      <c r="E3128" s="131"/>
      <c r="F3128" s="137"/>
      <c r="G3128" s="137"/>
      <c r="H3128" s="138"/>
      <c r="I3128" s="131"/>
      <c r="J3128" s="100"/>
    </row>
    <row r="3129" spans="1:11" x14ac:dyDescent="0.2">
      <c r="A3129" s="131"/>
      <c r="B3129" s="131"/>
      <c r="C3129" s="131"/>
      <c r="D3129" s="131"/>
      <c r="E3129" s="131"/>
      <c r="F3129" s="137"/>
      <c r="G3129" s="137"/>
      <c r="H3129" s="138"/>
      <c r="I3129" s="131"/>
      <c r="J3129" s="100"/>
      <c r="K3129" s="100"/>
    </row>
    <row r="3130" spans="1:11" x14ac:dyDescent="0.2">
      <c r="A3130" s="131"/>
      <c r="B3130" s="131"/>
      <c r="C3130" s="131"/>
      <c r="D3130" s="131"/>
      <c r="E3130" s="131"/>
      <c r="F3130" s="137"/>
      <c r="G3130" s="137"/>
      <c r="H3130" s="138"/>
      <c r="I3130" s="131"/>
      <c r="K3130" s="100"/>
    </row>
    <row r="3131" spans="1:11" x14ac:dyDescent="0.2">
      <c r="A3131" s="131"/>
      <c r="B3131" s="131"/>
      <c r="C3131" s="131"/>
      <c r="D3131" s="131"/>
      <c r="E3131" s="131"/>
      <c r="F3131" s="137"/>
      <c r="G3131" s="137"/>
      <c r="H3131" s="138"/>
      <c r="I3131" s="131"/>
      <c r="J3131" s="100"/>
    </row>
    <row r="3132" spans="1:11" x14ac:dyDescent="0.2">
      <c r="A3132" s="107"/>
      <c r="B3132" s="107"/>
      <c r="C3132" s="107"/>
      <c r="D3132" s="107"/>
      <c r="E3132" s="107"/>
      <c r="F3132" s="92"/>
      <c r="G3132" s="92"/>
      <c r="H3132" s="93"/>
      <c r="I3132" s="107"/>
      <c r="J3132" s="100"/>
      <c r="K3132" s="100"/>
    </row>
    <row r="3133" spans="1:11" x14ac:dyDescent="0.2">
      <c r="A3133" s="100"/>
      <c r="B3133" s="100"/>
      <c r="C3133" s="100"/>
      <c r="D3133" s="100"/>
      <c r="E3133" s="100"/>
      <c r="F3133" s="137"/>
      <c r="G3133" s="137"/>
      <c r="H3133" s="138"/>
      <c r="I3133" s="100"/>
    </row>
    <row r="3134" spans="1:11" x14ac:dyDescent="0.2">
      <c r="A3134" s="100"/>
      <c r="B3134" s="100"/>
      <c r="C3134" s="100"/>
      <c r="D3134" s="100"/>
      <c r="E3134" s="100"/>
      <c r="F3134" s="137"/>
      <c r="G3134" s="137"/>
      <c r="H3134" s="138"/>
      <c r="I3134" s="100"/>
      <c r="J3134" s="100"/>
    </row>
    <row r="3135" spans="1:11" x14ac:dyDescent="0.2">
      <c r="A3135" s="107"/>
      <c r="B3135" s="107"/>
      <c r="C3135" s="107"/>
      <c r="D3135" s="107"/>
      <c r="E3135" s="107"/>
      <c r="F3135" s="92"/>
      <c r="G3135" s="92"/>
      <c r="H3135" s="93"/>
      <c r="I3135" s="107"/>
      <c r="K3135" s="100"/>
    </row>
    <row r="3136" spans="1:11" x14ac:dyDescent="0.2">
      <c r="A3136" s="100"/>
      <c r="B3136" s="100"/>
      <c r="C3136" s="100"/>
      <c r="D3136" s="100"/>
      <c r="E3136" s="100"/>
      <c r="F3136" s="137"/>
      <c r="G3136" s="137"/>
      <c r="H3136" s="138"/>
      <c r="I3136" s="100"/>
      <c r="J3136" s="100"/>
    </row>
    <row r="3137" spans="1:10" x14ac:dyDescent="0.2">
      <c r="A3137" s="107"/>
      <c r="B3137" s="107"/>
      <c r="C3137" s="107"/>
      <c r="D3137" s="107"/>
      <c r="E3137" s="107"/>
      <c r="F3137" s="94"/>
      <c r="G3137" s="94"/>
      <c r="H3137" s="95"/>
      <c r="I3137" s="107"/>
      <c r="J3137" s="100"/>
    </row>
    <row r="3138" spans="1:10" x14ac:dyDescent="0.2">
      <c r="A3138" s="100"/>
      <c r="B3138" s="100"/>
      <c r="C3138" s="100"/>
      <c r="D3138" s="100"/>
      <c r="E3138" s="100"/>
      <c r="F3138" s="137"/>
      <c r="G3138" s="137"/>
      <c r="H3138" s="138"/>
      <c r="I3138" s="100"/>
    </row>
    <row r="3139" spans="1:10" x14ac:dyDescent="0.2">
      <c r="A3139" s="100"/>
      <c r="B3139" s="100"/>
      <c r="C3139" s="100"/>
      <c r="D3139" s="100"/>
      <c r="E3139" s="100"/>
      <c r="F3139" s="137"/>
      <c r="G3139" s="137"/>
      <c r="H3139" s="138"/>
      <c r="I3139" s="100"/>
    </row>
    <row r="3140" spans="1:10" x14ac:dyDescent="0.2">
      <c r="A3140" s="107"/>
      <c r="B3140" s="107"/>
      <c r="C3140" s="107"/>
      <c r="D3140" s="107"/>
      <c r="E3140" s="107"/>
      <c r="F3140" s="92"/>
      <c r="G3140" s="92"/>
      <c r="H3140" s="93"/>
      <c r="I3140" s="107"/>
    </row>
    <row r="3141" spans="1:10" x14ac:dyDescent="0.2">
      <c r="A3141" s="107"/>
      <c r="B3141" s="107"/>
      <c r="C3141" s="107"/>
      <c r="D3141" s="107"/>
      <c r="E3141" s="131"/>
      <c r="F3141" s="92"/>
      <c r="G3141" s="92"/>
      <c r="H3141" s="95"/>
      <c r="I3141" s="107"/>
    </row>
    <row r="3142" spans="1:10" x14ac:dyDescent="0.2">
      <c r="B3142"/>
      <c r="C3142"/>
      <c r="D3142"/>
      <c r="E3142" s="100"/>
      <c r="F3142" s="94"/>
      <c r="G3142" s="94"/>
      <c r="H3142" s="95"/>
    </row>
    <row r="3143" spans="1:10" x14ac:dyDescent="0.2">
      <c r="A3143" s="107"/>
      <c r="B3143" s="107"/>
      <c r="C3143" s="107"/>
      <c r="D3143" s="107"/>
      <c r="E3143" s="131"/>
      <c r="F3143" s="92"/>
      <c r="G3143" s="92"/>
      <c r="H3143" s="95"/>
      <c r="I3143" s="107"/>
    </row>
    <row r="3144" spans="1:10" x14ac:dyDescent="0.2">
      <c r="B3144"/>
      <c r="C3144"/>
      <c r="D3144"/>
      <c r="E3144" s="100"/>
      <c r="F3144" s="94"/>
      <c r="G3144" s="94"/>
      <c r="H3144" s="95"/>
    </row>
    <row r="3145" spans="1:10" x14ac:dyDescent="0.2">
      <c r="A3145" s="107"/>
      <c r="B3145" s="107"/>
      <c r="C3145" s="107"/>
      <c r="D3145" s="107"/>
      <c r="E3145" s="107"/>
      <c r="F3145" s="94"/>
      <c r="G3145" s="94"/>
      <c r="H3145" s="95"/>
      <c r="I3145" s="107"/>
    </row>
    <row r="3146" spans="1:10" x14ac:dyDescent="0.2">
      <c r="B3146"/>
      <c r="C3146"/>
      <c r="D3146"/>
      <c r="E3146" s="100"/>
      <c r="F3146" s="94"/>
      <c r="G3146" s="94"/>
      <c r="H3146" s="95"/>
    </row>
    <row r="3147" spans="1:10" x14ac:dyDescent="0.2">
      <c r="B3147"/>
      <c r="C3147"/>
      <c r="D3147"/>
      <c r="E3147" s="100"/>
      <c r="F3147" s="94"/>
      <c r="G3147" s="94"/>
      <c r="H3147" s="95"/>
    </row>
    <row r="3148" spans="1:10" x14ac:dyDescent="0.2">
      <c r="B3148"/>
      <c r="C3148"/>
      <c r="D3148"/>
      <c r="E3148" s="100"/>
      <c r="F3148" s="92"/>
      <c r="G3148" s="92"/>
      <c r="H3148" s="95"/>
    </row>
    <row r="3149" spans="1:10" x14ac:dyDescent="0.2">
      <c r="A3149" s="100"/>
      <c r="B3149"/>
      <c r="C3149"/>
      <c r="D3149"/>
      <c r="E3149" s="100"/>
      <c r="F3149" s="94"/>
      <c r="G3149" s="94"/>
      <c r="H3149" s="95"/>
    </row>
    <row r="3150" spans="1:10" x14ac:dyDescent="0.2">
      <c r="B3150"/>
      <c r="C3150"/>
      <c r="D3150"/>
      <c r="E3150" s="100"/>
      <c r="F3150" s="92"/>
      <c r="G3150" s="92"/>
      <c r="H3150" s="95"/>
    </row>
    <row r="3151" spans="1:10" x14ac:dyDescent="0.2">
      <c r="B3151"/>
      <c r="C3151"/>
      <c r="D3151"/>
      <c r="E3151" s="100"/>
      <c r="F3151" s="94"/>
      <c r="G3151" s="94"/>
      <c r="H3151" s="95"/>
    </row>
    <row r="3152" spans="1:10" x14ac:dyDescent="0.2">
      <c r="B3152"/>
      <c r="C3152"/>
      <c r="D3152"/>
      <c r="E3152" s="100"/>
      <c r="F3152" s="94"/>
      <c r="G3152" s="94"/>
      <c r="H3152" s="95"/>
    </row>
    <row r="3153" spans="1:9" x14ac:dyDescent="0.2">
      <c r="B3153"/>
      <c r="C3153"/>
      <c r="D3153"/>
      <c r="E3153" s="100"/>
      <c r="F3153" s="92"/>
      <c r="G3153" s="92"/>
      <c r="H3153" s="95"/>
    </row>
    <row r="3154" spans="1:9" x14ac:dyDescent="0.2">
      <c r="B3154"/>
      <c r="C3154"/>
      <c r="D3154"/>
      <c r="E3154" s="100"/>
      <c r="F3154" s="94"/>
      <c r="G3154" s="94"/>
      <c r="H3154" s="95"/>
    </row>
    <row r="3155" spans="1:9" x14ac:dyDescent="0.2">
      <c r="B3155"/>
      <c r="C3155"/>
      <c r="D3155"/>
      <c r="E3155" s="100"/>
      <c r="F3155"/>
      <c r="G3155"/>
      <c r="H3155" s="95"/>
    </row>
    <row r="3156" spans="1:9" x14ac:dyDescent="0.2">
      <c r="A3156" s="100"/>
      <c r="B3156"/>
      <c r="C3156"/>
      <c r="D3156"/>
      <c r="E3156" s="100"/>
      <c r="F3156" s="94"/>
      <c r="G3156" s="94"/>
      <c r="H3156" s="95"/>
    </row>
    <row r="3157" spans="1:9" x14ac:dyDescent="0.2">
      <c r="A3157" s="107"/>
      <c r="B3157" s="107"/>
      <c r="C3157" s="107"/>
      <c r="D3157" s="107"/>
      <c r="E3157" s="107"/>
      <c r="F3157" s="94"/>
      <c r="G3157" s="94"/>
      <c r="H3157" s="95"/>
      <c r="I3157" s="107"/>
    </row>
    <row r="3158" spans="1:9" x14ac:dyDescent="0.2">
      <c r="B3158"/>
      <c r="C3158"/>
      <c r="D3158"/>
      <c r="E3158" s="100"/>
      <c r="F3158" s="92"/>
      <c r="G3158" s="92"/>
      <c r="H3158" s="95"/>
    </row>
    <row r="3159" spans="1:9" x14ac:dyDescent="0.2">
      <c r="B3159"/>
      <c r="C3159"/>
      <c r="D3159"/>
      <c r="E3159" s="100"/>
      <c r="F3159" s="94"/>
      <c r="G3159" s="94"/>
      <c r="H3159" s="95"/>
    </row>
    <row r="3160" spans="1:9" x14ac:dyDescent="0.2">
      <c r="B3160"/>
      <c r="C3160"/>
      <c r="D3160"/>
      <c r="E3160" s="100"/>
      <c r="F3160"/>
      <c r="G3160"/>
      <c r="H3160" s="95"/>
    </row>
    <row r="3161" spans="1:9" x14ac:dyDescent="0.2">
      <c r="A3161" s="107"/>
      <c r="B3161" s="107"/>
      <c r="C3161" s="107"/>
      <c r="D3161" s="107"/>
      <c r="E3161" s="107"/>
      <c r="F3161" s="92"/>
      <c r="G3161" s="92"/>
      <c r="H3161" s="93"/>
      <c r="I3161" s="107"/>
    </row>
    <row r="3162" spans="1:9" x14ac:dyDescent="0.2">
      <c r="B3162"/>
      <c r="C3162"/>
      <c r="D3162"/>
      <c r="E3162" s="100"/>
      <c r="F3162" s="94"/>
      <c r="G3162" s="94"/>
      <c r="H3162" s="95"/>
    </row>
    <row r="3163" spans="1:9" x14ac:dyDescent="0.2">
      <c r="A3163" s="107"/>
      <c r="B3163" s="107"/>
      <c r="C3163" s="107"/>
      <c r="D3163" s="107"/>
      <c r="E3163" s="107"/>
      <c r="F3163" s="94"/>
      <c r="G3163" s="94"/>
      <c r="H3163" s="95"/>
      <c r="I3163" s="107"/>
    </row>
    <row r="3164" spans="1:9" x14ac:dyDescent="0.2">
      <c r="B3164"/>
      <c r="C3164"/>
      <c r="D3164"/>
      <c r="E3164" s="100"/>
      <c r="F3164" s="94"/>
      <c r="G3164" s="94"/>
      <c r="H3164" s="95"/>
    </row>
    <row r="3165" spans="1:9" x14ac:dyDescent="0.2">
      <c r="A3165" s="107"/>
      <c r="B3165" s="107"/>
      <c r="C3165" s="107"/>
      <c r="D3165" s="107"/>
      <c r="E3165" s="107"/>
      <c r="F3165" s="94"/>
      <c r="G3165" s="94"/>
      <c r="H3165" s="95"/>
      <c r="I3165" s="107"/>
    </row>
    <row r="3166" spans="1:9" x14ac:dyDescent="0.2">
      <c r="A3166" s="107"/>
      <c r="B3166" s="107"/>
      <c r="C3166" s="107"/>
      <c r="D3166" s="107"/>
      <c r="E3166" s="107"/>
      <c r="F3166" s="92"/>
      <c r="G3166" s="92"/>
      <c r="H3166" s="93"/>
      <c r="I3166" s="107"/>
    </row>
    <row r="3167" spans="1:9" x14ac:dyDescent="0.2">
      <c r="B3167"/>
      <c r="C3167"/>
      <c r="D3167"/>
      <c r="E3167" s="100"/>
      <c r="F3167" s="94"/>
      <c r="G3167" s="94"/>
      <c r="H3167" s="95"/>
    </row>
    <row r="3168" spans="1:9" x14ac:dyDescent="0.2">
      <c r="B3168"/>
      <c r="C3168"/>
      <c r="D3168"/>
      <c r="E3168" s="100"/>
      <c r="F3168" s="92"/>
      <c r="G3168" s="92"/>
      <c r="H3168" s="95"/>
    </row>
    <row r="3169" spans="1:9" x14ac:dyDescent="0.2">
      <c r="A3169" s="107"/>
      <c r="B3169" s="107"/>
      <c r="C3169" s="107"/>
      <c r="D3169" s="107"/>
      <c r="E3169" s="107"/>
      <c r="F3169" s="94"/>
      <c r="G3169" s="94"/>
      <c r="H3169" s="95"/>
      <c r="I3169" s="107"/>
    </row>
    <row r="3170" spans="1:9" x14ac:dyDescent="0.2">
      <c r="A3170" s="107"/>
      <c r="B3170" s="107"/>
      <c r="C3170" s="107"/>
      <c r="D3170" s="107"/>
      <c r="E3170" s="107"/>
      <c r="F3170" s="94"/>
      <c r="G3170" s="94"/>
      <c r="H3170" s="95"/>
      <c r="I3170" s="107"/>
    </row>
    <row r="3171" spans="1:9" x14ac:dyDescent="0.2">
      <c r="B3171"/>
      <c r="C3171"/>
      <c r="D3171"/>
      <c r="E3171" s="100"/>
      <c r="F3171" s="94"/>
      <c r="G3171" s="94"/>
      <c r="H3171" s="95"/>
    </row>
    <row r="3172" spans="1:9" x14ac:dyDescent="0.2">
      <c r="A3172" s="107"/>
      <c r="B3172" s="107"/>
      <c r="C3172" s="107"/>
      <c r="D3172" s="107"/>
      <c r="E3172" s="107"/>
      <c r="F3172" s="94"/>
      <c r="G3172" s="94"/>
      <c r="H3172" s="95"/>
      <c r="I3172" s="107"/>
    </row>
    <row r="3173" spans="1:9" x14ac:dyDescent="0.2">
      <c r="B3173"/>
      <c r="C3173"/>
      <c r="D3173"/>
      <c r="E3173" s="100"/>
      <c r="F3173" s="94"/>
      <c r="G3173" s="94"/>
      <c r="H3173" s="95"/>
    </row>
    <row r="3174" spans="1:9" x14ac:dyDescent="0.2">
      <c r="B3174"/>
      <c r="C3174"/>
      <c r="D3174"/>
      <c r="E3174" s="100"/>
      <c r="F3174" s="94"/>
      <c r="G3174" s="94"/>
      <c r="H3174" s="95"/>
    </row>
    <row r="3175" spans="1:9" x14ac:dyDescent="0.2">
      <c r="A3175" s="107"/>
      <c r="B3175" s="107"/>
      <c r="C3175" s="107"/>
      <c r="D3175" s="107"/>
      <c r="E3175" s="107"/>
      <c r="F3175" s="94"/>
      <c r="G3175" s="94"/>
      <c r="H3175" s="95"/>
      <c r="I3175" s="107"/>
    </row>
    <row r="3176" spans="1:9" x14ac:dyDescent="0.2">
      <c r="B3176"/>
      <c r="C3176"/>
      <c r="D3176"/>
      <c r="E3176" s="100"/>
      <c r="F3176" s="94"/>
      <c r="G3176" s="94"/>
      <c r="H3176" s="95"/>
    </row>
    <row r="3177" spans="1:9" x14ac:dyDescent="0.2">
      <c r="B3177"/>
      <c r="C3177"/>
      <c r="D3177"/>
      <c r="E3177" s="100"/>
      <c r="F3177" s="94"/>
      <c r="G3177" s="94"/>
      <c r="H3177" s="95"/>
    </row>
    <row r="3178" spans="1:9" x14ac:dyDescent="0.2">
      <c r="A3178" s="107"/>
      <c r="B3178" s="107"/>
      <c r="C3178" s="107"/>
      <c r="D3178" s="107"/>
      <c r="E3178" s="107"/>
      <c r="F3178" s="94"/>
      <c r="G3178" s="94"/>
      <c r="H3178" s="95"/>
      <c r="I3178" s="107"/>
    </row>
    <row r="3179" spans="1:9" x14ac:dyDescent="0.2">
      <c r="B3179"/>
      <c r="C3179"/>
      <c r="D3179"/>
      <c r="E3179" s="100"/>
      <c r="F3179" s="94"/>
      <c r="G3179" s="94"/>
      <c r="H3179" s="95"/>
    </row>
    <row r="3180" spans="1:9" x14ac:dyDescent="0.2">
      <c r="A3180" s="107"/>
      <c r="B3180" s="107"/>
      <c r="C3180" s="107"/>
      <c r="D3180" s="107"/>
      <c r="E3180" s="107"/>
      <c r="F3180" s="94"/>
      <c r="G3180" s="94"/>
      <c r="H3180" s="95"/>
      <c r="I3180" s="107"/>
    </row>
    <row r="3181" spans="1:9" x14ac:dyDescent="0.2">
      <c r="B3181"/>
      <c r="C3181"/>
      <c r="D3181"/>
      <c r="E3181" s="100"/>
      <c r="F3181" s="94"/>
      <c r="G3181" s="94"/>
      <c r="H3181" s="95"/>
    </row>
    <row r="3182" spans="1:9" x14ac:dyDescent="0.2">
      <c r="A3182" s="107"/>
      <c r="B3182" s="107"/>
      <c r="C3182" s="107"/>
      <c r="D3182" s="107"/>
      <c r="E3182" s="107"/>
      <c r="F3182" s="92"/>
      <c r="G3182" s="92"/>
      <c r="H3182" s="93"/>
      <c r="I3182" s="107"/>
    </row>
    <row r="3183" spans="1:9" x14ac:dyDescent="0.2">
      <c r="B3183"/>
      <c r="C3183"/>
      <c r="D3183"/>
      <c r="E3183" s="100"/>
      <c r="F3183"/>
      <c r="G3183"/>
      <c r="H3183" s="95"/>
    </row>
    <row r="3184" spans="1:9" x14ac:dyDescent="0.2">
      <c r="B3184"/>
      <c r="C3184"/>
      <c r="D3184"/>
      <c r="E3184" s="100"/>
      <c r="F3184"/>
      <c r="G3184"/>
      <c r="H3184" s="95"/>
    </row>
    <row r="3185" spans="1:9" x14ac:dyDescent="0.2">
      <c r="B3185"/>
      <c r="C3185"/>
      <c r="D3185"/>
      <c r="E3185" s="100"/>
      <c r="F3185" s="92"/>
      <c r="G3185" s="92"/>
      <c r="H3185" s="93"/>
    </row>
    <row r="3186" spans="1:9" x14ac:dyDescent="0.2">
      <c r="B3186"/>
      <c r="C3186"/>
      <c r="D3186"/>
      <c r="E3186" s="100"/>
      <c r="F3186" s="94"/>
      <c r="G3186" s="94"/>
      <c r="H3186" s="93"/>
    </row>
    <row r="3187" spans="1:9" x14ac:dyDescent="0.2">
      <c r="B3187"/>
      <c r="C3187"/>
      <c r="D3187"/>
      <c r="E3187" s="100"/>
      <c r="F3187" s="94"/>
      <c r="G3187" s="94"/>
      <c r="H3187" s="93"/>
    </row>
    <row r="3188" spans="1:9" x14ac:dyDescent="0.2">
      <c r="B3188"/>
      <c r="C3188"/>
      <c r="D3188"/>
      <c r="E3188" s="100"/>
      <c r="F3188"/>
      <c r="G3188"/>
      <c r="H3188" s="95"/>
    </row>
    <row r="3189" spans="1:9" x14ac:dyDescent="0.2">
      <c r="A3189" s="107"/>
      <c r="B3189" s="107"/>
      <c r="C3189" s="107"/>
      <c r="D3189" s="107"/>
      <c r="E3189" s="107"/>
      <c r="F3189" s="94"/>
      <c r="G3189" s="94"/>
      <c r="H3189" s="95"/>
      <c r="I3189" s="107"/>
    </row>
    <row r="3190" spans="1:9" x14ac:dyDescent="0.2">
      <c r="B3190"/>
      <c r="C3190"/>
      <c r="D3190"/>
      <c r="E3190" s="100"/>
      <c r="F3190" s="92"/>
      <c r="G3190" s="92"/>
      <c r="H3190" s="93"/>
    </row>
    <row r="3191" spans="1:9" x14ac:dyDescent="0.2">
      <c r="B3191"/>
      <c r="C3191"/>
      <c r="D3191"/>
      <c r="E3191" s="100"/>
      <c r="F3191" s="94"/>
      <c r="G3191" s="94"/>
      <c r="H3191" s="93"/>
    </row>
    <row r="3192" spans="1:9" x14ac:dyDescent="0.2">
      <c r="B3192"/>
      <c r="C3192"/>
      <c r="D3192"/>
      <c r="E3192" s="100"/>
      <c r="F3192" s="94"/>
      <c r="G3192" s="94"/>
      <c r="H3192" s="93"/>
    </row>
    <row r="3193" spans="1:9" x14ac:dyDescent="0.2">
      <c r="B3193"/>
      <c r="C3193"/>
      <c r="D3193"/>
      <c r="E3193" s="100"/>
      <c r="F3193" s="94"/>
      <c r="G3193" s="94"/>
      <c r="H3193" s="93"/>
    </row>
    <row r="3194" spans="1:9" x14ac:dyDescent="0.2">
      <c r="B3194"/>
      <c r="C3194"/>
      <c r="D3194"/>
      <c r="E3194" s="100"/>
      <c r="F3194" s="94"/>
      <c r="G3194" s="94"/>
      <c r="H3194" s="93"/>
    </row>
    <row r="3195" spans="1:9" x14ac:dyDescent="0.2">
      <c r="B3195"/>
      <c r="C3195"/>
      <c r="D3195"/>
      <c r="E3195" s="100"/>
      <c r="F3195" s="94"/>
      <c r="G3195" s="94"/>
      <c r="H3195" s="95"/>
    </row>
    <row r="3196" spans="1:9" x14ac:dyDescent="0.2">
      <c r="A3196" s="107"/>
      <c r="B3196" s="107"/>
      <c r="C3196" s="107"/>
      <c r="D3196" s="107"/>
      <c r="E3196" s="107"/>
      <c r="F3196" s="94"/>
      <c r="G3196" s="94"/>
      <c r="H3196" s="95"/>
      <c r="I3196" s="107"/>
    </row>
    <row r="3197" spans="1:9" x14ac:dyDescent="0.2">
      <c r="A3197" s="107"/>
      <c r="B3197" s="107"/>
      <c r="C3197" s="107"/>
      <c r="D3197" s="107"/>
      <c r="E3197" s="107"/>
      <c r="F3197" s="94"/>
      <c r="G3197" s="94"/>
      <c r="H3197" s="95"/>
      <c r="I3197" s="107"/>
    </row>
    <row r="3198" spans="1:9" x14ac:dyDescent="0.2">
      <c r="A3198" s="107"/>
      <c r="B3198" s="107"/>
      <c r="C3198" s="107"/>
      <c r="D3198" s="107"/>
      <c r="E3198" s="107"/>
      <c r="F3198" s="94"/>
      <c r="G3198" s="94"/>
      <c r="H3198" s="95"/>
      <c r="I3198" s="107"/>
    </row>
    <row r="3199" spans="1:9" x14ac:dyDescent="0.2">
      <c r="B3199"/>
      <c r="C3199"/>
      <c r="D3199"/>
      <c r="E3199" s="100"/>
      <c r="F3199" s="94"/>
      <c r="G3199" s="94"/>
      <c r="H3199" s="95"/>
    </row>
    <row r="3200" spans="1:9" x14ac:dyDescent="0.2">
      <c r="A3200" s="107"/>
      <c r="B3200" s="107"/>
      <c r="C3200" s="107"/>
      <c r="D3200" s="107"/>
      <c r="E3200" s="107"/>
      <c r="F3200" s="92"/>
      <c r="G3200" s="92"/>
      <c r="H3200" s="93"/>
      <c r="I3200" s="107"/>
    </row>
    <row r="3201" spans="1:9" x14ac:dyDescent="0.2">
      <c r="B3201"/>
      <c r="C3201"/>
      <c r="D3201"/>
      <c r="E3201" s="100"/>
      <c r="F3201" s="94"/>
      <c r="G3201" s="94"/>
      <c r="H3201" s="93"/>
    </row>
    <row r="3202" spans="1:9" x14ac:dyDescent="0.2">
      <c r="B3202"/>
      <c r="C3202"/>
      <c r="D3202"/>
      <c r="E3202" s="100"/>
      <c r="F3202" s="94"/>
      <c r="G3202" s="94"/>
      <c r="H3202" s="93"/>
    </row>
    <row r="3203" spans="1:9" x14ac:dyDescent="0.2">
      <c r="B3203"/>
      <c r="C3203"/>
      <c r="D3203"/>
      <c r="E3203" s="100"/>
      <c r="F3203" s="92"/>
      <c r="G3203" s="92"/>
      <c r="H3203" s="93"/>
    </row>
    <row r="3204" spans="1:9" x14ac:dyDescent="0.2">
      <c r="A3204" s="100"/>
      <c r="B3204"/>
      <c r="C3204"/>
      <c r="D3204"/>
      <c r="E3204" s="100"/>
      <c r="F3204" s="94"/>
      <c r="G3204" s="94"/>
      <c r="H3204" s="93"/>
    </row>
    <row r="3205" spans="1:9" x14ac:dyDescent="0.2">
      <c r="B3205"/>
      <c r="C3205"/>
      <c r="D3205"/>
      <c r="E3205" s="100"/>
      <c r="F3205" s="94"/>
      <c r="G3205" s="94"/>
      <c r="H3205" s="93"/>
    </row>
    <row r="3206" spans="1:9" x14ac:dyDescent="0.2">
      <c r="B3206"/>
      <c r="C3206"/>
      <c r="D3206"/>
      <c r="E3206" s="100"/>
      <c r="F3206" s="92"/>
      <c r="G3206" s="92"/>
      <c r="H3206" s="93"/>
    </row>
    <row r="3207" spans="1:9" x14ac:dyDescent="0.2">
      <c r="B3207"/>
      <c r="C3207"/>
      <c r="D3207"/>
      <c r="E3207" s="100"/>
      <c r="F3207"/>
      <c r="G3207"/>
      <c r="H3207" s="95"/>
    </row>
    <row r="3208" spans="1:9" x14ac:dyDescent="0.2">
      <c r="B3208"/>
      <c r="C3208"/>
      <c r="D3208"/>
      <c r="E3208" s="100"/>
      <c r="F3208" s="94"/>
      <c r="G3208" s="94"/>
      <c r="H3208" s="93"/>
    </row>
    <row r="3209" spans="1:9" x14ac:dyDescent="0.2">
      <c r="B3209"/>
      <c r="C3209"/>
      <c r="D3209"/>
      <c r="E3209" s="100"/>
      <c r="F3209" s="94"/>
      <c r="G3209" s="94"/>
      <c r="H3209" s="93"/>
    </row>
    <row r="3210" spans="1:9" x14ac:dyDescent="0.2">
      <c r="B3210"/>
      <c r="C3210"/>
      <c r="D3210"/>
      <c r="E3210" s="100"/>
      <c r="F3210" s="94"/>
      <c r="G3210" s="94"/>
      <c r="H3210" s="95"/>
    </row>
    <row r="3211" spans="1:9" x14ac:dyDescent="0.2">
      <c r="B3211"/>
      <c r="C3211"/>
      <c r="D3211"/>
      <c r="E3211" s="100"/>
      <c r="F3211" s="94"/>
      <c r="G3211" s="94"/>
      <c r="H3211" s="93"/>
    </row>
    <row r="3212" spans="1:9" x14ac:dyDescent="0.2">
      <c r="B3212"/>
      <c r="C3212"/>
      <c r="D3212"/>
      <c r="E3212" s="100"/>
      <c r="F3212" s="94"/>
      <c r="G3212" s="94"/>
      <c r="H3212" s="95"/>
    </row>
    <row r="3213" spans="1:9" x14ac:dyDescent="0.2">
      <c r="A3213" s="107"/>
      <c r="B3213" s="107"/>
      <c r="C3213" s="107"/>
      <c r="D3213" s="107"/>
      <c r="E3213" s="107"/>
      <c r="F3213" s="94"/>
      <c r="G3213" s="94"/>
      <c r="H3213" s="95"/>
      <c r="I3213" s="107"/>
    </row>
    <row r="3214" spans="1:9" x14ac:dyDescent="0.2">
      <c r="B3214"/>
      <c r="C3214"/>
      <c r="D3214"/>
      <c r="E3214" s="100"/>
      <c r="F3214" s="94"/>
      <c r="G3214" s="94"/>
      <c r="H3214" s="93"/>
    </row>
    <row r="3215" spans="1:9" x14ac:dyDescent="0.2">
      <c r="B3215"/>
      <c r="C3215"/>
      <c r="D3215"/>
      <c r="E3215" s="100"/>
      <c r="F3215" s="94"/>
      <c r="G3215" s="94"/>
      <c r="H3215" s="93"/>
    </row>
    <row r="3216" spans="1:9" x14ac:dyDescent="0.2">
      <c r="B3216"/>
      <c r="C3216"/>
      <c r="D3216"/>
      <c r="E3216" s="100"/>
      <c r="F3216" s="94"/>
      <c r="G3216" s="94"/>
      <c r="H3216" s="95"/>
    </row>
    <row r="3217" spans="1:9" x14ac:dyDescent="0.2">
      <c r="A3217" s="107"/>
      <c r="B3217" s="107"/>
      <c r="C3217" s="107"/>
      <c r="D3217" s="107"/>
      <c r="E3217" s="107"/>
      <c r="F3217" s="94"/>
      <c r="G3217" s="94"/>
      <c r="H3217" s="95"/>
      <c r="I3217" s="107"/>
    </row>
    <row r="3218" spans="1:9" x14ac:dyDescent="0.2">
      <c r="B3218"/>
      <c r="C3218"/>
      <c r="D3218"/>
      <c r="E3218" s="100"/>
      <c r="F3218" s="94"/>
      <c r="G3218" s="94"/>
      <c r="H3218" s="95"/>
    </row>
    <row r="3219" spans="1:9" x14ac:dyDescent="0.2">
      <c r="B3219"/>
      <c r="C3219"/>
      <c r="D3219"/>
      <c r="E3219" s="100"/>
      <c r="F3219" s="94"/>
      <c r="G3219" s="94"/>
      <c r="H3219" s="93"/>
    </row>
    <row r="3220" spans="1:9" x14ac:dyDescent="0.2">
      <c r="A3220" s="107"/>
      <c r="B3220" s="107"/>
      <c r="C3220" s="107"/>
      <c r="D3220" s="107"/>
      <c r="E3220" s="107"/>
      <c r="F3220" s="94"/>
      <c r="G3220" s="94"/>
      <c r="H3220" s="95"/>
      <c r="I3220" s="107"/>
    </row>
    <row r="3221" spans="1:9" x14ac:dyDescent="0.2">
      <c r="B3221"/>
      <c r="C3221"/>
      <c r="D3221"/>
      <c r="E3221" s="100"/>
      <c r="F3221" s="94"/>
      <c r="G3221" s="94"/>
      <c r="H3221" s="93"/>
    </row>
    <row r="3222" spans="1:9" x14ac:dyDescent="0.2">
      <c r="A3222" s="107"/>
      <c r="B3222" s="107"/>
      <c r="C3222" s="107"/>
      <c r="D3222" s="107"/>
      <c r="E3222" s="107"/>
      <c r="F3222" s="94"/>
      <c r="G3222" s="94"/>
      <c r="H3222" s="95"/>
      <c r="I3222" s="107"/>
    </row>
    <row r="3223" spans="1:9" x14ac:dyDescent="0.2">
      <c r="A3223" s="107"/>
      <c r="B3223" s="107"/>
      <c r="C3223" s="107"/>
      <c r="D3223" s="107"/>
      <c r="E3223" s="107"/>
      <c r="F3223" s="94"/>
      <c r="G3223" s="94"/>
      <c r="H3223" s="95"/>
      <c r="I3223" s="107"/>
    </row>
    <row r="3224" spans="1:9" x14ac:dyDescent="0.2">
      <c r="B3224" s="107"/>
      <c r="C3224" s="107"/>
      <c r="D3224" s="107"/>
      <c r="E3224" s="107"/>
      <c r="F3224" s="94"/>
      <c r="G3224" s="94"/>
      <c r="H3224" s="94"/>
      <c r="I3224" s="107"/>
    </row>
    <row r="3225" spans="1:9" x14ac:dyDescent="0.2">
      <c r="A3225" s="107"/>
      <c r="B3225" s="107"/>
      <c r="C3225" s="107"/>
      <c r="D3225" s="107"/>
      <c r="E3225" s="107"/>
      <c r="F3225" s="94"/>
      <c r="G3225" s="94"/>
      <c r="H3225" s="94"/>
      <c r="I3225" s="107"/>
    </row>
    <row r="3226" spans="1:9" x14ac:dyDescent="0.2">
      <c r="A3226" s="107"/>
      <c r="B3226" s="107"/>
      <c r="C3226" s="107"/>
      <c r="D3226" s="107"/>
      <c r="E3226" s="107"/>
      <c r="F3226" s="94"/>
      <c r="G3226" s="94"/>
      <c r="H3226" s="94"/>
      <c r="I3226" s="107"/>
    </row>
    <row r="3227" spans="1:9" x14ac:dyDescent="0.2">
      <c r="A3227" s="107"/>
      <c r="B3227" s="107"/>
      <c r="C3227" s="107"/>
      <c r="D3227" s="107"/>
      <c r="E3227" s="107"/>
      <c r="F3227" s="94"/>
      <c r="G3227" s="94"/>
      <c r="H3227" s="94"/>
      <c r="I3227" s="107"/>
    </row>
    <row r="3228" spans="1:9" x14ac:dyDescent="0.2">
      <c r="A3228" s="107"/>
      <c r="B3228" s="107"/>
      <c r="C3228" s="107"/>
      <c r="D3228" s="107"/>
      <c r="E3228" s="107"/>
      <c r="F3228" s="94"/>
      <c r="G3228" s="94"/>
      <c r="H3228" s="94"/>
      <c r="I3228" s="107"/>
    </row>
    <row r="3229" spans="1:9" x14ac:dyDescent="0.2">
      <c r="A3229" s="107"/>
      <c r="B3229" s="107"/>
      <c r="C3229" s="107"/>
      <c r="D3229" s="107"/>
      <c r="E3229" s="107"/>
      <c r="F3229" s="94"/>
      <c r="G3229" s="94"/>
      <c r="H3229" s="94"/>
      <c r="I3229" s="107"/>
    </row>
    <row r="3230" spans="1:9" x14ac:dyDescent="0.2">
      <c r="A3230" s="107"/>
      <c r="B3230" s="107"/>
      <c r="C3230" s="107"/>
      <c r="D3230" s="107"/>
      <c r="E3230" s="107"/>
      <c r="F3230" s="94"/>
      <c r="G3230" s="94"/>
      <c r="H3230" s="94"/>
      <c r="I3230" s="107"/>
    </row>
    <row r="3231" spans="1:9" x14ac:dyDescent="0.2">
      <c r="A3231" s="107"/>
      <c r="B3231" s="107"/>
      <c r="C3231" s="107"/>
      <c r="D3231" s="107"/>
      <c r="E3231" s="107"/>
      <c r="F3231" s="94"/>
      <c r="G3231" s="94"/>
      <c r="H3231" s="94"/>
      <c r="I3231" s="107"/>
    </row>
    <row r="3232" spans="1:9" x14ac:dyDescent="0.2">
      <c r="A3232" s="107"/>
      <c r="B3232" s="107"/>
      <c r="C3232" s="107"/>
      <c r="D3232" s="107"/>
      <c r="E3232" s="107"/>
      <c r="F3232" s="94"/>
      <c r="G3232" s="94"/>
      <c r="H3232" s="94"/>
      <c r="I3232" s="107"/>
    </row>
    <row r="3233" spans="1:9" x14ac:dyDescent="0.2">
      <c r="A3233" s="107"/>
      <c r="B3233" s="107"/>
      <c r="C3233" s="107"/>
      <c r="D3233" s="107"/>
      <c r="E3233" s="107"/>
      <c r="F3233" s="94"/>
      <c r="G3233" s="94"/>
      <c r="H3233" s="94"/>
      <c r="I3233" s="107"/>
    </row>
    <row r="3234" spans="1:9" x14ac:dyDescent="0.2">
      <c r="A3234" s="107"/>
      <c r="B3234" s="107"/>
      <c r="C3234" s="107"/>
      <c r="D3234" s="107"/>
      <c r="E3234" s="107"/>
      <c r="F3234" s="94"/>
      <c r="G3234" s="94"/>
      <c r="H3234" s="94"/>
      <c r="I3234" s="107"/>
    </row>
    <row r="3235" spans="1:9" x14ac:dyDescent="0.2">
      <c r="B3235"/>
      <c r="C3235"/>
      <c r="D3235"/>
      <c r="E3235" s="100"/>
      <c r="F3235" s="92"/>
      <c r="G3235" s="92"/>
      <c r="H3235" s="93"/>
    </row>
    <row r="3236" spans="1:9" x14ac:dyDescent="0.2">
      <c r="B3236"/>
      <c r="C3236"/>
      <c r="D3236"/>
      <c r="E3236" s="100"/>
      <c r="F3236" s="94"/>
      <c r="G3236" s="94"/>
      <c r="H3236" s="93"/>
    </row>
    <row r="3237" spans="1:9" x14ac:dyDescent="0.2">
      <c r="B3237"/>
      <c r="C3237"/>
      <c r="D3237"/>
      <c r="E3237" s="100"/>
      <c r="F3237" s="94"/>
      <c r="G3237" s="94"/>
      <c r="H3237" s="93"/>
    </row>
    <row r="3238" spans="1:9" x14ac:dyDescent="0.2">
      <c r="B3238"/>
      <c r="C3238"/>
      <c r="D3238"/>
      <c r="E3238" s="100"/>
      <c r="F3238" s="94"/>
      <c r="G3238" s="94"/>
      <c r="H3238" s="93"/>
    </row>
    <row r="3239" spans="1:9" x14ac:dyDescent="0.2">
      <c r="A3239" s="107"/>
      <c r="B3239" s="107"/>
      <c r="C3239" s="107"/>
      <c r="D3239" s="107"/>
      <c r="E3239" s="107"/>
      <c r="F3239" s="94"/>
      <c r="G3239" s="94"/>
      <c r="H3239" s="95"/>
      <c r="I3239" s="107"/>
    </row>
    <row r="3240" spans="1:9" x14ac:dyDescent="0.2">
      <c r="B3240"/>
      <c r="C3240"/>
      <c r="D3240"/>
      <c r="E3240" s="100"/>
      <c r="F3240" s="94"/>
      <c r="G3240" s="94"/>
      <c r="H3240" s="93"/>
    </row>
    <row r="3241" spans="1:9" x14ac:dyDescent="0.2">
      <c r="B3241"/>
      <c r="C3241"/>
      <c r="D3241"/>
      <c r="E3241" s="100"/>
      <c r="F3241" s="94"/>
      <c r="G3241" s="94"/>
      <c r="H3241" s="95"/>
    </row>
    <row r="3242" spans="1:9" x14ac:dyDescent="0.2">
      <c r="B3242"/>
      <c r="C3242"/>
      <c r="D3242"/>
      <c r="E3242" s="100"/>
      <c r="F3242" s="94"/>
      <c r="G3242" s="94"/>
      <c r="H3242" s="93"/>
    </row>
    <row r="3243" spans="1:9" x14ac:dyDescent="0.2">
      <c r="B3243"/>
      <c r="C3243"/>
      <c r="D3243"/>
      <c r="E3243" s="100"/>
      <c r="F3243" s="94"/>
      <c r="G3243" s="94"/>
      <c r="H3243" s="95"/>
    </row>
    <row r="3244" spans="1:9" x14ac:dyDescent="0.2">
      <c r="B3244"/>
      <c r="C3244"/>
      <c r="D3244"/>
      <c r="E3244" s="100"/>
      <c r="F3244" s="94"/>
      <c r="G3244" s="94"/>
      <c r="H3244" s="93"/>
    </row>
    <row r="3245" spans="1:9" x14ac:dyDescent="0.2">
      <c r="B3245"/>
      <c r="C3245"/>
      <c r="D3245"/>
      <c r="E3245" s="100"/>
      <c r="F3245" s="94"/>
      <c r="G3245" s="94"/>
      <c r="H3245" s="93"/>
    </row>
    <row r="3246" spans="1:9" x14ac:dyDescent="0.2">
      <c r="B3246"/>
      <c r="C3246"/>
      <c r="D3246"/>
      <c r="E3246" s="100"/>
      <c r="F3246" s="94"/>
      <c r="G3246" s="94"/>
      <c r="H3246" s="93"/>
    </row>
    <row r="3247" spans="1:9" x14ac:dyDescent="0.2">
      <c r="B3247"/>
      <c r="C3247"/>
      <c r="D3247"/>
      <c r="E3247" s="100"/>
      <c r="F3247" s="94"/>
      <c r="G3247" s="94"/>
      <c r="H3247" s="93"/>
    </row>
    <row r="3248" spans="1:9" x14ac:dyDescent="0.2">
      <c r="B3248"/>
      <c r="C3248"/>
      <c r="D3248"/>
      <c r="E3248" s="100"/>
      <c r="F3248" s="94"/>
      <c r="G3248" s="94"/>
      <c r="H3248" s="93"/>
    </row>
    <row r="3249" spans="1:9" x14ac:dyDescent="0.2">
      <c r="A3249" s="107"/>
      <c r="B3249" s="107"/>
      <c r="C3249" s="107"/>
      <c r="D3249" s="107"/>
      <c r="E3249" s="107"/>
      <c r="F3249" s="94"/>
      <c r="G3249" s="94"/>
      <c r="H3249" s="95"/>
      <c r="I3249" s="107"/>
    </row>
    <row r="3250" spans="1:9" x14ac:dyDescent="0.2">
      <c r="B3250"/>
      <c r="C3250"/>
      <c r="D3250"/>
      <c r="E3250" s="100"/>
      <c r="F3250" s="92"/>
      <c r="G3250" s="92"/>
      <c r="H3250" s="93"/>
    </row>
    <row r="3251" spans="1:9" x14ac:dyDescent="0.2">
      <c r="B3251"/>
      <c r="C3251"/>
      <c r="D3251"/>
      <c r="E3251" s="100"/>
      <c r="F3251" s="94"/>
      <c r="G3251" s="94"/>
      <c r="H3251" s="95"/>
    </row>
    <row r="3252" spans="1:9" x14ac:dyDescent="0.2">
      <c r="B3252"/>
      <c r="C3252"/>
      <c r="D3252"/>
      <c r="E3252" s="100"/>
      <c r="F3252" s="92"/>
      <c r="G3252" s="92"/>
      <c r="H3252" s="93"/>
    </row>
    <row r="3253" spans="1:9" x14ac:dyDescent="0.2">
      <c r="B3253"/>
      <c r="C3253"/>
      <c r="D3253"/>
      <c r="E3253" s="100"/>
      <c r="F3253" s="94"/>
      <c r="G3253" s="94"/>
      <c r="H3253" s="93"/>
    </row>
    <row r="3254" spans="1:9" x14ac:dyDescent="0.2">
      <c r="B3254"/>
      <c r="C3254"/>
      <c r="D3254"/>
      <c r="E3254" s="100"/>
      <c r="F3254" s="92"/>
      <c r="G3254" s="92"/>
      <c r="H3254" s="93"/>
    </row>
    <row r="3255" spans="1:9" x14ac:dyDescent="0.2">
      <c r="B3255"/>
      <c r="C3255"/>
      <c r="D3255"/>
      <c r="E3255" s="100"/>
      <c r="F3255"/>
      <c r="G3255"/>
      <c r="H3255" s="95"/>
    </row>
    <row r="3256" spans="1:9" x14ac:dyDescent="0.2">
      <c r="B3256"/>
      <c r="C3256"/>
      <c r="D3256"/>
      <c r="E3256" s="100"/>
      <c r="F3256" s="94"/>
      <c r="G3256" s="94"/>
      <c r="H3256" s="93"/>
    </row>
    <row r="3257" spans="1:9" x14ac:dyDescent="0.2">
      <c r="A3257" s="107"/>
      <c r="B3257" s="107"/>
      <c r="C3257" s="107"/>
      <c r="D3257" s="107"/>
      <c r="E3257" s="107"/>
      <c r="F3257" s="92"/>
      <c r="G3257" s="92"/>
      <c r="H3257" s="92"/>
      <c r="I3257" s="107"/>
    </row>
    <row r="3258" spans="1:9" x14ac:dyDescent="0.2">
      <c r="A3258" s="107"/>
      <c r="B3258" s="107"/>
      <c r="C3258" s="107"/>
      <c r="D3258" s="107"/>
      <c r="E3258" s="107"/>
      <c r="F3258" s="94"/>
      <c r="G3258" s="94"/>
      <c r="H3258" s="95"/>
      <c r="I3258" s="107"/>
    </row>
    <row r="3259" spans="1:9" x14ac:dyDescent="0.2">
      <c r="A3259" s="107"/>
      <c r="B3259" s="107"/>
      <c r="C3259" s="107"/>
      <c r="D3259" s="107"/>
      <c r="E3259" s="107"/>
      <c r="F3259" s="94"/>
      <c r="G3259" s="94"/>
      <c r="H3259" s="95"/>
      <c r="I3259" s="107"/>
    </row>
    <row r="3260" spans="1:9" x14ac:dyDescent="0.2">
      <c r="A3260" s="107"/>
      <c r="B3260" s="107"/>
      <c r="C3260" s="107"/>
      <c r="D3260" s="107"/>
      <c r="E3260" s="107"/>
      <c r="F3260" s="94"/>
      <c r="G3260" s="94"/>
      <c r="H3260" s="95"/>
      <c r="I3260" s="107"/>
    </row>
    <row r="3261" spans="1:9" x14ac:dyDescent="0.2">
      <c r="A3261" s="107"/>
      <c r="B3261" s="107"/>
      <c r="C3261" s="107"/>
      <c r="D3261" s="107"/>
      <c r="E3261" s="107"/>
      <c r="F3261" s="94"/>
      <c r="G3261" s="94"/>
      <c r="H3261" s="95"/>
      <c r="I3261" s="107"/>
    </row>
    <row r="3262" spans="1:9" x14ac:dyDescent="0.2">
      <c r="A3262" s="107"/>
      <c r="B3262" s="107"/>
      <c r="C3262" s="107"/>
      <c r="D3262" s="107"/>
      <c r="E3262" s="107"/>
      <c r="F3262" s="94"/>
      <c r="G3262" s="94"/>
      <c r="H3262" s="95"/>
      <c r="I3262" s="107"/>
    </row>
    <row r="3263" spans="1:9" x14ac:dyDescent="0.2">
      <c r="A3263" s="107"/>
      <c r="B3263" s="107"/>
      <c r="C3263" s="107"/>
      <c r="D3263" s="107"/>
      <c r="E3263" s="107"/>
      <c r="F3263" s="94"/>
      <c r="G3263" s="94"/>
      <c r="H3263" s="95"/>
      <c r="I3263" s="107"/>
    </row>
    <row r="3264" spans="1:9" x14ac:dyDescent="0.2">
      <c r="A3264" s="107"/>
      <c r="B3264" s="107"/>
      <c r="C3264" s="107"/>
      <c r="D3264" s="107"/>
      <c r="E3264" s="107"/>
      <c r="F3264" s="94"/>
      <c r="G3264" s="94"/>
      <c r="H3264" s="95"/>
      <c r="I3264" s="107"/>
    </row>
    <row r="3265" spans="2:8" x14ac:dyDescent="0.2">
      <c r="B3265"/>
      <c r="C3265"/>
      <c r="D3265"/>
      <c r="E3265" s="100"/>
      <c r="F3265" s="94"/>
      <c r="G3265" s="94"/>
      <c r="H3265" s="95"/>
    </row>
    <row r="3266" spans="2:8" x14ac:dyDescent="0.2">
      <c r="B3266"/>
      <c r="C3266"/>
      <c r="D3266"/>
      <c r="E3266" s="100"/>
      <c r="F3266" s="92"/>
      <c r="G3266" s="92"/>
      <c r="H3266" s="93"/>
    </row>
    <row r="3267" spans="2:8" x14ac:dyDescent="0.2">
      <c r="B3267"/>
      <c r="C3267"/>
      <c r="D3267"/>
      <c r="E3267" s="100"/>
      <c r="F3267" s="92"/>
      <c r="G3267" s="92"/>
      <c r="H3267" s="93"/>
    </row>
    <row r="3268" spans="2:8" x14ac:dyDescent="0.2">
      <c r="B3268"/>
      <c r="C3268"/>
      <c r="D3268"/>
      <c r="E3268" s="100"/>
      <c r="F3268" s="92"/>
      <c r="G3268" s="92"/>
      <c r="H3268" s="93"/>
    </row>
    <row r="3269" spans="2:8" x14ac:dyDescent="0.2">
      <c r="B3269"/>
      <c r="C3269"/>
      <c r="D3269"/>
      <c r="E3269" s="100"/>
      <c r="F3269" s="94"/>
      <c r="G3269" s="94"/>
      <c r="H3269" s="93"/>
    </row>
    <row r="3270" spans="2:8" x14ac:dyDescent="0.2">
      <c r="B3270"/>
      <c r="C3270"/>
      <c r="D3270"/>
      <c r="E3270" s="100"/>
      <c r="F3270" s="94"/>
      <c r="G3270" s="94"/>
      <c r="H3270" s="93"/>
    </row>
    <row r="3271" spans="2:8" x14ac:dyDescent="0.2">
      <c r="B3271"/>
      <c r="C3271"/>
      <c r="D3271"/>
      <c r="E3271" s="100"/>
      <c r="F3271" s="94"/>
      <c r="G3271" s="94"/>
      <c r="H3271" s="93"/>
    </row>
    <row r="3272" spans="2:8" x14ac:dyDescent="0.2">
      <c r="B3272"/>
      <c r="C3272"/>
      <c r="D3272"/>
      <c r="E3272" s="100"/>
      <c r="F3272" s="94"/>
      <c r="G3272" s="94"/>
      <c r="H3272" s="93"/>
    </row>
    <row r="3273" spans="2:8" x14ac:dyDescent="0.2">
      <c r="B3273"/>
      <c r="C3273"/>
      <c r="D3273"/>
      <c r="E3273" s="100"/>
      <c r="F3273" s="94"/>
      <c r="G3273" s="94"/>
      <c r="H3273" s="93"/>
    </row>
    <row r="3274" spans="2:8" x14ac:dyDescent="0.2">
      <c r="B3274"/>
      <c r="C3274"/>
      <c r="D3274"/>
      <c r="E3274" s="100"/>
      <c r="F3274" s="94"/>
      <c r="G3274" s="94"/>
      <c r="H3274" s="95"/>
    </row>
    <row r="3275" spans="2:8" x14ac:dyDescent="0.2">
      <c r="B3275"/>
      <c r="C3275"/>
      <c r="D3275"/>
      <c r="E3275" s="100"/>
      <c r="F3275"/>
      <c r="G3275"/>
      <c r="H3275" s="95"/>
    </row>
    <row r="3276" spans="2:8" x14ac:dyDescent="0.2">
      <c r="B3276"/>
      <c r="C3276"/>
      <c r="D3276"/>
      <c r="E3276" s="100"/>
      <c r="F3276" s="94"/>
      <c r="G3276" s="94"/>
      <c r="H3276" s="93"/>
    </row>
    <row r="3277" spans="2:8" ht="14.25" customHeight="1" x14ac:dyDescent="0.2">
      <c r="B3277"/>
      <c r="C3277"/>
      <c r="D3277"/>
      <c r="E3277" s="100"/>
      <c r="F3277" s="94"/>
      <c r="G3277" s="94"/>
      <c r="H3277" s="93"/>
    </row>
    <row r="3278" spans="2:8" x14ac:dyDescent="0.2">
      <c r="B3278"/>
      <c r="C3278"/>
      <c r="D3278"/>
      <c r="E3278" s="100"/>
      <c r="F3278" s="92"/>
      <c r="G3278" s="92"/>
      <c r="H3278" s="93"/>
    </row>
    <row r="3279" spans="2:8" x14ac:dyDescent="0.2">
      <c r="B3279"/>
      <c r="C3279"/>
      <c r="D3279"/>
      <c r="E3279" s="100"/>
      <c r="F3279" s="94"/>
      <c r="G3279" s="94"/>
      <c r="H3279" s="93"/>
    </row>
    <row r="3280" spans="2:8" x14ac:dyDescent="0.2">
      <c r="B3280"/>
      <c r="C3280"/>
      <c r="D3280"/>
      <c r="E3280" s="100"/>
      <c r="F3280" s="94"/>
      <c r="G3280" s="94"/>
      <c r="H3280" s="93"/>
    </row>
    <row r="3281" spans="2:8" x14ac:dyDescent="0.2">
      <c r="B3281"/>
      <c r="C3281"/>
      <c r="D3281"/>
      <c r="E3281" s="100"/>
      <c r="F3281" s="94"/>
      <c r="G3281" s="94"/>
      <c r="H3281" s="93"/>
    </row>
    <row r="3282" spans="2:8" x14ac:dyDescent="0.2">
      <c r="B3282"/>
      <c r="C3282"/>
      <c r="D3282"/>
      <c r="E3282" s="100"/>
      <c r="F3282" s="94"/>
      <c r="G3282" s="94"/>
      <c r="H3282" s="95"/>
    </row>
    <row r="3283" spans="2:8" ht="14.25" customHeight="1" x14ac:dyDescent="0.2">
      <c r="B3283"/>
      <c r="C3283"/>
      <c r="D3283"/>
      <c r="E3283" s="100"/>
      <c r="F3283" s="94"/>
      <c r="G3283" s="94"/>
      <c r="H3283" s="95"/>
    </row>
    <row r="3284" spans="2:8" x14ac:dyDescent="0.2">
      <c r="B3284"/>
      <c r="C3284"/>
      <c r="D3284"/>
      <c r="E3284" s="100"/>
      <c r="F3284"/>
      <c r="G3284"/>
      <c r="H3284" s="95"/>
    </row>
    <row r="3285" spans="2:8" x14ac:dyDescent="0.2">
      <c r="B3285"/>
      <c r="C3285"/>
      <c r="D3285"/>
      <c r="E3285" s="100"/>
      <c r="F3285"/>
      <c r="G3285"/>
      <c r="H3285" s="95"/>
    </row>
    <row r="3286" spans="2:8" x14ac:dyDescent="0.2">
      <c r="B3286"/>
      <c r="C3286"/>
      <c r="D3286"/>
      <c r="E3286" s="100"/>
      <c r="F3286" s="94"/>
      <c r="G3286" s="94"/>
      <c r="H3286" s="93"/>
    </row>
    <row r="3287" spans="2:8" x14ac:dyDescent="0.2">
      <c r="B3287"/>
      <c r="C3287"/>
      <c r="D3287"/>
      <c r="E3287" s="100"/>
      <c r="F3287" s="94"/>
      <c r="G3287" s="94"/>
      <c r="H3287" s="93"/>
    </row>
    <row r="3288" spans="2:8" x14ac:dyDescent="0.2">
      <c r="B3288"/>
      <c r="C3288"/>
      <c r="D3288"/>
      <c r="E3288" s="100"/>
      <c r="F3288" s="94"/>
      <c r="G3288" s="94"/>
      <c r="H3288" s="93"/>
    </row>
    <row r="3289" spans="2:8" x14ac:dyDescent="0.2">
      <c r="B3289"/>
      <c r="C3289"/>
      <c r="D3289"/>
      <c r="E3289" s="100"/>
      <c r="F3289" s="94"/>
      <c r="G3289" s="94"/>
      <c r="H3289" s="95"/>
    </row>
    <row r="3290" spans="2:8" x14ac:dyDescent="0.2">
      <c r="B3290"/>
      <c r="C3290"/>
      <c r="D3290"/>
      <c r="E3290" s="100"/>
      <c r="F3290" s="94"/>
      <c r="G3290" s="94"/>
      <c r="H3290" s="95"/>
    </row>
    <row r="3291" spans="2:8" x14ac:dyDescent="0.2">
      <c r="B3291"/>
      <c r="C3291"/>
      <c r="D3291"/>
      <c r="E3291" s="100"/>
      <c r="F3291" s="94"/>
      <c r="G3291" s="94"/>
      <c r="H3291" s="93"/>
    </row>
    <row r="3292" spans="2:8" x14ac:dyDescent="0.2">
      <c r="B3292"/>
      <c r="C3292"/>
      <c r="D3292"/>
      <c r="E3292" s="100"/>
      <c r="F3292" s="92"/>
      <c r="G3292" s="92"/>
      <c r="H3292" s="93"/>
    </row>
    <row r="3293" spans="2:8" x14ac:dyDescent="0.2">
      <c r="B3293"/>
      <c r="C3293"/>
      <c r="D3293"/>
      <c r="E3293" s="100"/>
      <c r="F3293" s="94"/>
      <c r="G3293" s="94"/>
      <c r="H3293" s="95"/>
    </row>
    <row r="3294" spans="2:8" x14ac:dyDescent="0.2">
      <c r="B3294"/>
      <c r="C3294"/>
      <c r="D3294"/>
      <c r="E3294" s="100"/>
      <c r="F3294" s="94"/>
      <c r="G3294" s="94"/>
      <c r="H3294" s="93"/>
    </row>
    <row r="3295" spans="2:8" x14ac:dyDescent="0.2">
      <c r="B3295"/>
      <c r="C3295"/>
      <c r="D3295"/>
      <c r="E3295" s="100"/>
      <c r="F3295" s="94"/>
      <c r="G3295" s="94"/>
      <c r="H3295" s="95"/>
    </row>
    <row r="3296" spans="2:8" x14ac:dyDescent="0.2">
      <c r="B3296"/>
      <c r="C3296"/>
      <c r="D3296"/>
      <c r="E3296" s="100"/>
      <c r="F3296" s="94"/>
      <c r="G3296" s="94"/>
      <c r="H3296" s="95"/>
    </row>
    <row r="3297" spans="2:11" x14ac:dyDescent="0.2">
      <c r="B3297"/>
      <c r="C3297"/>
      <c r="D3297"/>
      <c r="E3297" s="100"/>
      <c r="F3297" s="94"/>
      <c r="G3297" s="94"/>
      <c r="H3297" s="95"/>
    </row>
    <row r="3298" spans="2:11" x14ac:dyDescent="0.2">
      <c r="B3298"/>
      <c r="C3298"/>
      <c r="D3298"/>
      <c r="E3298" s="100"/>
      <c r="F3298" s="94"/>
      <c r="G3298" s="94"/>
      <c r="H3298" s="95"/>
      <c r="K3298" s="107"/>
    </row>
    <row r="3299" spans="2:11" x14ac:dyDescent="0.2">
      <c r="B3299"/>
      <c r="C3299"/>
      <c r="D3299"/>
      <c r="E3299" s="100"/>
      <c r="F3299" s="94"/>
      <c r="G3299" s="94"/>
      <c r="H3299" s="95"/>
    </row>
    <row r="3300" spans="2:11" x14ac:dyDescent="0.2">
      <c r="B3300"/>
      <c r="C3300"/>
      <c r="D3300"/>
      <c r="E3300" s="100"/>
      <c r="F3300" s="94"/>
      <c r="G3300" s="94"/>
      <c r="H3300" s="95"/>
    </row>
    <row r="3301" spans="2:11" x14ac:dyDescent="0.2">
      <c r="B3301"/>
      <c r="C3301"/>
      <c r="D3301"/>
      <c r="E3301" s="100"/>
      <c r="F3301" s="94"/>
      <c r="G3301" s="94"/>
      <c r="H3301" s="95"/>
    </row>
    <row r="3302" spans="2:11" x14ac:dyDescent="0.2">
      <c r="B3302"/>
      <c r="C3302"/>
      <c r="D3302"/>
      <c r="E3302" s="100"/>
      <c r="F3302" s="94"/>
      <c r="G3302" s="94"/>
      <c r="H3302" s="95"/>
    </row>
    <row r="3303" spans="2:11" x14ac:dyDescent="0.2">
      <c r="B3303"/>
      <c r="C3303"/>
      <c r="D3303"/>
      <c r="E3303" s="100"/>
      <c r="F3303" s="94"/>
      <c r="G3303" s="94"/>
      <c r="H3303" s="95"/>
    </row>
    <row r="3304" spans="2:11" x14ac:dyDescent="0.2">
      <c r="B3304"/>
      <c r="C3304"/>
      <c r="D3304"/>
      <c r="E3304" s="100"/>
      <c r="F3304" s="94"/>
      <c r="G3304" s="94"/>
      <c r="H3304" s="93"/>
    </row>
    <row r="3305" spans="2:11" x14ac:dyDescent="0.2">
      <c r="B3305"/>
      <c r="C3305"/>
      <c r="D3305"/>
      <c r="E3305" s="100"/>
      <c r="F3305" s="94"/>
      <c r="G3305" s="94"/>
      <c r="H3305" s="93"/>
    </row>
    <row r="3306" spans="2:11" x14ac:dyDescent="0.2">
      <c r="B3306"/>
      <c r="C3306"/>
      <c r="D3306"/>
      <c r="E3306" s="100"/>
      <c r="F3306" s="94"/>
      <c r="G3306" s="94"/>
      <c r="H3306" s="93"/>
    </row>
    <row r="3307" spans="2:11" x14ac:dyDescent="0.2">
      <c r="B3307"/>
      <c r="C3307"/>
      <c r="D3307"/>
      <c r="E3307" s="100"/>
      <c r="F3307" s="92"/>
      <c r="G3307" s="92"/>
      <c r="H3307" s="93"/>
    </row>
    <row r="3308" spans="2:11" x14ac:dyDescent="0.2">
      <c r="B3308"/>
      <c r="C3308"/>
      <c r="D3308"/>
      <c r="E3308" s="100"/>
      <c r="F3308" s="94"/>
      <c r="G3308" s="94"/>
      <c r="H3308" s="95"/>
    </row>
    <row r="3309" spans="2:11" x14ac:dyDescent="0.2">
      <c r="B3309"/>
      <c r="C3309"/>
      <c r="D3309"/>
      <c r="E3309" s="100"/>
      <c r="F3309" s="94"/>
      <c r="G3309" s="94"/>
      <c r="H3309" s="93"/>
    </row>
    <row r="3310" spans="2:11" x14ac:dyDescent="0.2">
      <c r="B3310"/>
      <c r="C3310"/>
      <c r="D3310"/>
      <c r="E3310" s="100"/>
      <c r="F3310" s="94"/>
      <c r="G3310" s="94"/>
      <c r="H3310" s="93"/>
    </row>
    <row r="3311" spans="2:11" x14ac:dyDescent="0.2">
      <c r="B3311"/>
      <c r="C3311"/>
      <c r="D3311"/>
      <c r="E3311" s="100"/>
      <c r="F3311" s="94"/>
      <c r="G3311" s="94"/>
      <c r="H3311" s="93"/>
    </row>
    <row r="3312" spans="2:11" x14ac:dyDescent="0.2">
      <c r="B3312"/>
      <c r="C3312"/>
      <c r="D3312"/>
      <c r="E3312" s="100"/>
      <c r="F3312" s="94"/>
      <c r="G3312" s="94"/>
      <c r="H3312" s="95"/>
    </row>
    <row r="3313" spans="2:8" x14ac:dyDescent="0.2">
      <c r="B3313"/>
      <c r="C3313"/>
      <c r="D3313"/>
      <c r="E3313" s="100"/>
      <c r="F3313" s="94"/>
      <c r="G3313" s="94"/>
      <c r="H3313" s="95"/>
    </row>
    <row r="3314" spans="2:8" x14ac:dyDescent="0.2">
      <c r="B3314"/>
      <c r="C3314"/>
      <c r="D3314"/>
      <c r="E3314" s="100"/>
      <c r="F3314" s="94"/>
      <c r="G3314" s="94"/>
      <c r="H3314" s="93"/>
    </row>
    <row r="3315" spans="2:8" x14ac:dyDescent="0.2">
      <c r="B3315"/>
      <c r="C3315"/>
      <c r="D3315"/>
      <c r="E3315" s="100"/>
      <c r="F3315" s="94"/>
      <c r="G3315" s="94"/>
      <c r="H3315" s="95"/>
    </row>
    <row r="3316" spans="2:8" x14ac:dyDescent="0.2">
      <c r="B3316"/>
      <c r="C3316"/>
      <c r="D3316"/>
      <c r="E3316" s="100"/>
      <c r="F3316" s="94"/>
      <c r="G3316" s="94"/>
      <c r="H3316" s="93"/>
    </row>
    <row r="3317" spans="2:8" x14ac:dyDescent="0.2">
      <c r="B3317"/>
      <c r="C3317"/>
      <c r="D3317"/>
      <c r="E3317" s="100"/>
      <c r="F3317" s="94"/>
      <c r="G3317" s="94"/>
      <c r="H3317" s="93"/>
    </row>
    <row r="3318" spans="2:8" x14ac:dyDescent="0.2">
      <c r="B3318"/>
      <c r="C3318"/>
      <c r="D3318"/>
      <c r="E3318" s="100"/>
      <c r="F3318" s="94"/>
      <c r="G3318" s="94"/>
      <c r="H3318" s="93"/>
    </row>
    <row r="3319" spans="2:8" x14ac:dyDescent="0.2">
      <c r="B3319"/>
      <c r="C3319"/>
      <c r="D3319"/>
      <c r="E3319" s="100"/>
      <c r="F3319" s="94"/>
      <c r="G3319" s="94"/>
      <c r="H3319" s="93"/>
    </row>
    <row r="3320" spans="2:8" x14ac:dyDescent="0.2">
      <c r="B3320"/>
      <c r="C3320"/>
      <c r="D3320"/>
      <c r="E3320" s="100"/>
      <c r="F3320" s="94"/>
      <c r="G3320" s="94"/>
      <c r="H3320" s="93"/>
    </row>
    <row r="3321" spans="2:8" x14ac:dyDescent="0.2">
      <c r="B3321"/>
      <c r="C3321"/>
      <c r="D3321"/>
      <c r="E3321" s="100"/>
      <c r="F3321" s="94"/>
      <c r="G3321" s="94"/>
      <c r="H3321" s="93"/>
    </row>
    <row r="3322" spans="2:8" x14ac:dyDescent="0.2">
      <c r="B3322"/>
      <c r="C3322"/>
      <c r="D3322"/>
      <c r="E3322" s="100"/>
      <c r="F3322" s="94"/>
      <c r="G3322" s="94"/>
      <c r="H3322" s="93"/>
    </row>
    <row r="3323" spans="2:8" x14ac:dyDescent="0.2">
      <c r="B3323"/>
      <c r="C3323"/>
      <c r="D3323"/>
      <c r="E3323" s="100"/>
      <c r="F3323" s="94"/>
      <c r="G3323" s="94"/>
      <c r="H3323" s="93"/>
    </row>
    <row r="3324" spans="2:8" x14ac:dyDescent="0.2">
      <c r="B3324"/>
      <c r="C3324"/>
      <c r="D3324"/>
      <c r="E3324" s="100"/>
      <c r="F3324" s="94"/>
      <c r="G3324" s="94"/>
      <c r="H3324" s="93"/>
    </row>
    <row r="3325" spans="2:8" x14ac:dyDescent="0.2">
      <c r="B3325"/>
      <c r="C3325"/>
      <c r="D3325"/>
      <c r="E3325" s="100"/>
      <c r="F3325" s="94"/>
      <c r="G3325" s="94"/>
      <c r="H3325" s="93"/>
    </row>
    <row r="3326" spans="2:8" x14ac:dyDescent="0.2">
      <c r="B3326"/>
      <c r="C3326"/>
      <c r="D3326"/>
      <c r="E3326" s="100"/>
      <c r="F3326" s="94"/>
      <c r="G3326" s="94"/>
      <c r="H3326" s="93"/>
    </row>
    <row r="3327" spans="2:8" x14ac:dyDescent="0.2">
      <c r="B3327"/>
      <c r="C3327"/>
      <c r="D3327"/>
      <c r="E3327" s="100"/>
      <c r="F3327" s="92"/>
      <c r="G3327" s="92"/>
      <c r="H3327" s="93"/>
    </row>
    <row r="3328" spans="2:8" x14ac:dyDescent="0.2">
      <c r="B3328"/>
      <c r="C3328"/>
      <c r="D3328"/>
      <c r="E3328" s="100"/>
      <c r="F3328" s="94"/>
      <c r="G3328" s="94"/>
      <c r="H3328" s="93"/>
    </row>
    <row r="3329" spans="2:11" x14ac:dyDescent="0.2">
      <c r="B3329"/>
      <c r="C3329"/>
      <c r="D3329"/>
      <c r="E3329" s="100"/>
      <c r="F3329" s="94"/>
      <c r="G3329" s="94"/>
      <c r="H3329" s="93"/>
    </row>
    <row r="3330" spans="2:11" x14ac:dyDescent="0.2">
      <c r="B3330"/>
      <c r="C3330"/>
      <c r="D3330"/>
      <c r="E3330" s="100"/>
      <c r="F3330" s="94"/>
      <c r="G3330" s="94"/>
      <c r="H3330" s="95"/>
    </row>
    <row r="3331" spans="2:11" x14ac:dyDescent="0.2">
      <c r="B3331"/>
      <c r="C3331"/>
      <c r="D3331"/>
      <c r="E3331" s="100"/>
      <c r="F3331" s="92"/>
      <c r="G3331" s="92"/>
      <c r="H3331" s="93"/>
    </row>
    <row r="3332" spans="2:11" x14ac:dyDescent="0.2">
      <c r="B3332"/>
      <c r="C3332"/>
      <c r="D3332"/>
      <c r="E3332" s="100"/>
      <c r="F3332" s="94"/>
      <c r="G3332" s="94"/>
      <c r="H3332" s="93"/>
    </row>
    <row r="3333" spans="2:11" x14ac:dyDescent="0.2">
      <c r="B3333"/>
      <c r="C3333"/>
      <c r="D3333"/>
      <c r="E3333" s="100"/>
      <c r="F3333" s="94"/>
      <c r="G3333" s="94"/>
      <c r="H3333" s="93"/>
    </row>
    <row r="3334" spans="2:11" x14ac:dyDescent="0.2">
      <c r="B3334"/>
      <c r="C3334"/>
      <c r="D3334"/>
      <c r="E3334" s="100"/>
      <c r="F3334" s="94"/>
      <c r="G3334" s="94"/>
      <c r="H3334" s="95"/>
    </row>
    <row r="3335" spans="2:11" x14ac:dyDescent="0.2">
      <c r="B3335"/>
      <c r="C3335"/>
      <c r="D3335"/>
      <c r="E3335" s="100"/>
      <c r="F3335" s="94"/>
      <c r="G3335" s="94"/>
      <c r="H3335" s="93"/>
    </row>
    <row r="3336" spans="2:11" x14ac:dyDescent="0.2">
      <c r="B3336"/>
      <c r="C3336"/>
      <c r="D3336"/>
      <c r="E3336" s="100"/>
      <c r="F3336" s="92"/>
      <c r="G3336" s="92"/>
      <c r="H3336" s="93"/>
    </row>
    <row r="3337" spans="2:11" x14ac:dyDescent="0.2">
      <c r="B3337"/>
      <c r="C3337"/>
      <c r="D3337"/>
      <c r="E3337" s="100"/>
      <c r="F3337" s="92"/>
      <c r="G3337" s="92"/>
      <c r="H3337" s="93"/>
    </row>
    <row r="3338" spans="2:11" x14ac:dyDescent="0.2">
      <c r="B3338"/>
      <c r="C3338"/>
      <c r="D3338"/>
      <c r="E3338" s="100"/>
      <c r="F3338" s="94"/>
      <c r="G3338" s="94"/>
      <c r="H3338" s="93"/>
    </row>
    <row r="3339" spans="2:11" x14ac:dyDescent="0.2">
      <c r="B3339"/>
      <c r="C3339"/>
      <c r="D3339"/>
      <c r="E3339" s="100"/>
      <c r="F3339" s="94"/>
      <c r="G3339" s="94"/>
      <c r="H3339" s="93"/>
    </row>
    <row r="3340" spans="2:11" x14ac:dyDescent="0.2">
      <c r="B3340"/>
      <c r="C3340"/>
      <c r="D3340"/>
      <c r="E3340" s="100"/>
      <c r="F3340" s="94"/>
      <c r="G3340" s="94"/>
      <c r="H3340" s="93"/>
    </row>
    <row r="3341" spans="2:11" x14ac:dyDescent="0.2">
      <c r="B3341"/>
      <c r="C3341"/>
      <c r="D3341"/>
      <c r="E3341" s="100"/>
      <c r="F3341" s="94"/>
      <c r="G3341" s="94"/>
      <c r="H3341" s="93"/>
    </row>
    <row r="3342" spans="2:11" ht="14.25" customHeight="1" x14ac:dyDescent="0.2">
      <c r="B3342"/>
      <c r="C3342"/>
      <c r="D3342"/>
      <c r="E3342" s="100"/>
      <c r="F3342" s="92"/>
      <c r="G3342" s="92"/>
      <c r="H3342" s="93"/>
      <c r="K3342" s="107"/>
    </row>
    <row r="3343" spans="2:11" x14ac:dyDescent="0.2">
      <c r="B3343"/>
      <c r="C3343"/>
      <c r="D3343"/>
      <c r="E3343" s="100"/>
      <c r="F3343" s="94"/>
      <c r="G3343" s="94"/>
      <c r="H3343" s="93"/>
    </row>
    <row r="3344" spans="2:11" x14ac:dyDescent="0.2">
      <c r="B3344"/>
      <c r="C3344"/>
      <c r="D3344"/>
      <c r="E3344" s="100"/>
      <c r="F3344" s="94"/>
      <c r="G3344" s="94"/>
      <c r="H3344" s="93"/>
    </row>
    <row r="3345" spans="2:8" x14ac:dyDescent="0.2">
      <c r="B3345"/>
      <c r="C3345"/>
      <c r="D3345"/>
      <c r="E3345" s="100"/>
      <c r="F3345" s="92"/>
      <c r="G3345" s="92"/>
      <c r="H3345" s="93"/>
    </row>
    <row r="3346" spans="2:8" x14ac:dyDescent="0.2">
      <c r="B3346"/>
      <c r="C3346"/>
      <c r="D3346"/>
      <c r="E3346" s="100"/>
      <c r="F3346" s="92"/>
      <c r="G3346" s="92"/>
      <c r="H3346" s="93"/>
    </row>
    <row r="3347" spans="2:8" x14ac:dyDescent="0.2">
      <c r="B3347"/>
      <c r="C3347"/>
      <c r="D3347"/>
      <c r="E3347" s="100"/>
      <c r="F3347" s="94"/>
      <c r="G3347" s="94"/>
      <c r="H3347" s="93"/>
    </row>
    <row r="3348" spans="2:8" x14ac:dyDescent="0.2">
      <c r="B3348"/>
      <c r="C3348"/>
      <c r="D3348"/>
      <c r="E3348" s="100"/>
      <c r="F3348" s="94"/>
      <c r="G3348" s="94"/>
      <c r="H3348" s="93"/>
    </row>
    <row r="3349" spans="2:8" x14ac:dyDescent="0.2">
      <c r="B3349"/>
      <c r="C3349"/>
      <c r="D3349"/>
      <c r="E3349" s="100"/>
      <c r="F3349" s="94"/>
      <c r="G3349" s="94"/>
      <c r="H3349" s="93"/>
    </row>
    <row r="3350" spans="2:8" x14ac:dyDescent="0.2">
      <c r="B3350"/>
      <c r="C3350"/>
      <c r="D3350"/>
      <c r="E3350" s="100"/>
      <c r="F3350" s="94"/>
      <c r="G3350" s="94"/>
      <c r="H3350" s="93"/>
    </row>
    <row r="3351" spans="2:8" x14ac:dyDescent="0.2">
      <c r="B3351"/>
      <c r="C3351"/>
      <c r="D3351"/>
      <c r="E3351" s="100"/>
      <c r="F3351" s="94"/>
      <c r="G3351" s="94"/>
      <c r="H3351" s="93"/>
    </row>
    <row r="3352" spans="2:8" x14ac:dyDescent="0.2">
      <c r="B3352"/>
      <c r="C3352"/>
      <c r="D3352"/>
      <c r="E3352" s="100"/>
      <c r="F3352" s="94"/>
      <c r="G3352" s="94"/>
      <c r="H3352" s="95"/>
    </row>
    <row r="3353" spans="2:8" x14ac:dyDescent="0.2">
      <c r="B3353"/>
      <c r="C3353"/>
      <c r="D3353"/>
      <c r="E3353" s="100"/>
      <c r="F3353" s="94"/>
      <c r="G3353" s="94"/>
      <c r="H3353" s="93"/>
    </row>
    <row r="3354" spans="2:8" x14ac:dyDescent="0.2">
      <c r="B3354"/>
      <c r="C3354"/>
      <c r="D3354"/>
      <c r="E3354" s="100"/>
      <c r="F3354" s="92"/>
      <c r="G3354" s="92"/>
      <c r="H3354" s="93"/>
    </row>
    <row r="3355" spans="2:8" x14ac:dyDescent="0.2">
      <c r="B3355"/>
      <c r="C3355"/>
      <c r="D3355"/>
      <c r="E3355" s="100"/>
      <c r="F3355" s="94"/>
      <c r="G3355" s="94"/>
      <c r="H3355" s="93"/>
    </row>
    <row r="3356" spans="2:8" x14ac:dyDescent="0.2">
      <c r="B3356"/>
      <c r="C3356"/>
      <c r="D3356"/>
      <c r="E3356" s="100"/>
      <c r="F3356" s="94"/>
      <c r="G3356" s="94"/>
      <c r="H3356" s="93"/>
    </row>
    <row r="3357" spans="2:8" x14ac:dyDescent="0.2">
      <c r="B3357"/>
      <c r="C3357"/>
      <c r="D3357"/>
      <c r="E3357" s="100"/>
      <c r="F3357" s="94"/>
      <c r="G3357" s="94"/>
      <c r="H3357" s="93"/>
    </row>
    <row r="3358" spans="2:8" x14ac:dyDescent="0.2">
      <c r="B3358"/>
      <c r="C3358"/>
      <c r="D3358"/>
      <c r="E3358" s="100"/>
      <c r="F3358" s="94"/>
      <c r="G3358" s="94"/>
      <c r="H3358" s="93"/>
    </row>
    <row r="3359" spans="2:8" x14ac:dyDescent="0.2">
      <c r="B3359"/>
      <c r="C3359"/>
      <c r="D3359"/>
      <c r="E3359" s="100"/>
      <c r="F3359" s="92"/>
      <c r="G3359" s="92"/>
      <c r="H3359" s="93"/>
    </row>
    <row r="3360" spans="2:8" x14ac:dyDescent="0.2">
      <c r="B3360"/>
      <c r="C3360"/>
      <c r="D3360"/>
      <c r="E3360" s="100"/>
      <c r="F3360" s="94"/>
      <c r="G3360" s="94"/>
      <c r="H3360" s="95"/>
    </row>
    <row r="3361" spans="1:13" x14ac:dyDescent="0.2">
      <c r="B3361"/>
      <c r="C3361"/>
      <c r="D3361"/>
      <c r="E3361" s="100"/>
      <c r="F3361" s="92"/>
      <c r="G3361" s="92"/>
      <c r="H3361" s="93"/>
    </row>
    <row r="3362" spans="1:13" x14ac:dyDescent="0.2">
      <c r="B3362"/>
      <c r="C3362"/>
      <c r="D3362"/>
      <c r="E3362" s="100"/>
      <c r="F3362" s="94"/>
      <c r="G3362" s="94"/>
      <c r="H3362" s="93"/>
    </row>
    <row r="3363" spans="1:13" x14ac:dyDescent="0.2">
      <c r="B3363"/>
      <c r="C3363"/>
      <c r="D3363"/>
      <c r="E3363" s="100"/>
      <c r="F3363" s="92"/>
      <c r="G3363" s="92"/>
      <c r="H3363" s="93"/>
    </row>
    <row r="3364" spans="1:13" x14ac:dyDescent="0.2">
      <c r="B3364"/>
      <c r="C3364"/>
      <c r="D3364"/>
      <c r="E3364" s="100"/>
      <c r="F3364" s="94"/>
      <c r="G3364" s="94"/>
      <c r="H3364" s="93"/>
    </row>
    <row r="3365" spans="1:13" x14ac:dyDescent="0.2">
      <c r="B3365"/>
      <c r="C3365"/>
      <c r="D3365"/>
      <c r="E3365" s="100"/>
      <c r="F3365" s="94"/>
      <c r="G3365" s="94"/>
      <c r="H3365" s="93"/>
    </row>
    <row r="3366" spans="1:13" x14ac:dyDescent="0.2">
      <c r="B3366"/>
      <c r="C3366"/>
      <c r="D3366"/>
      <c r="E3366" s="100"/>
      <c r="F3366" s="94"/>
      <c r="G3366" s="94"/>
      <c r="H3366" s="93"/>
    </row>
    <row r="3367" spans="1:13" x14ac:dyDescent="0.2">
      <c r="B3367"/>
      <c r="C3367"/>
      <c r="D3367"/>
      <c r="E3367" s="100"/>
      <c r="F3367" s="94"/>
      <c r="G3367" s="94"/>
      <c r="H3367" s="93"/>
    </row>
    <row r="3368" spans="1:13" x14ac:dyDescent="0.2">
      <c r="B3368"/>
      <c r="C3368"/>
      <c r="D3368"/>
      <c r="E3368" s="100"/>
      <c r="F3368" s="94"/>
      <c r="G3368" s="94"/>
      <c r="H3368" s="93"/>
    </row>
    <row r="3369" spans="1:13" x14ac:dyDescent="0.2">
      <c r="B3369"/>
      <c r="C3369"/>
      <c r="D3369"/>
      <c r="E3369" s="100"/>
      <c r="F3369" s="94"/>
      <c r="G3369" s="94"/>
      <c r="H3369" s="93"/>
    </row>
    <row r="3370" spans="1:13" x14ac:dyDescent="0.2">
      <c r="B3370"/>
      <c r="C3370"/>
      <c r="D3370"/>
      <c r="E3370" s="100"/>
      <c r="F3370" s="94"/>
      <c r="G3370" s="94"/>
      <c r="H3370" s="93"/>
    </row>
    <row r="3371" spans="1:13" s="100" customFormat="1" x14ac:dyDescent="0.2">
      <c r="A3371"/>
      <c r="B3371"/>
      <c r="C3371"/>
      <c r="D3371"/>
      <c r="F3371" s="94"/>
      <c r="G3371" s="94"/>
      <c r="H3371" s="95"/>
      <c r="I3371"/>
      <c r="J3371"/>
      <c r="K3371"/>
      <c r="L3371"/>
      <c r="M3371"/>
    </row>
    <row r="3372" spans="1:13" x14ac:dyDescent="0.2">
      <c r="B3372"/>
      <c r="C3372"/>
      <c r="D3372"/>
      <c r="E3372" s="100"/>
      <c r="F3372" s="94"/>
      <c r="G3372" s="94"/>
      <c r="H3372" s="93"/>
      <c r="L3372" s="100"/>
      <c r="M3372" s="100"/>
    </row>
    <row r="3373" spans="1:13" x14ac:dyDescent="0.2">
      <c r="B3373"/>
      <c r="C3373"/>
      <c r="D3373"/>
      <c r="E3373" s="100"/>
      <c r="F3373" s="94"/>
      <c r="G3373" s="94"/>
      <c r="H3373" s="93"/>
    </row>
    <row r="3374" spans="1:13" x14ac:dyDescent="0.2">
      <c r="B3374"/>
      <c r="C3374"/>
      <c r="D3374"/>
      <c r="E3374" s="100"/>
      <c r="F3374" s="94"/>
      <c r="G3374" s="94"/>
      <c r="H3374" s="93"/>
    </row>
    <row r="3375" spans="1:13" x14ac:dyDescent="0.2">
      <c r="B3375"/>
      <c r="C3375"/>
      <c r="D3375"/>
      <c r="E3375" s="100"/>
      <c r="F3375" s="92"/>
      <c r="G3375" s="92"/>
      <c r="H3375" s="93"/>
    </row>
    <row r="3376" spans="1:13" x14ac:dyDescent="0.2">
      <c r="B3376"/>
      <c r="C3376"/>
      <c r="D3376"/>
      <c r="E3376" s="100"/>
      <c r="F3376" s="94"/>
      <c r="G3376" s="94"/>
      <c r="H3376" s="93"/>
    </row>
    <row r="3377" spans="2:11" x14ac:dyDescent="0.2">
      <c r="B3377"/>
      <c r="C3377"/>
      <c r="D3377"/>
      <c r="E3377" s="100"/>
      <c r="F3377" s="94"/>
      <c r="G3377" s="94"/>
      <c r="H3377" s="93"/>
    </row>
    <row r="3378" spans="2:11" x14ac:dyDescent="0.2">
      <c r="B3378"/>
      <c r="C3378"/>
      <c r="D3378"/>
      <c r="E3378" s="100"/>
      <c r="F3378" s="94"/>
      <c r="G3378" s="94"/>
      <c r="H3378" s="95"/>
    </row>
    <row r="3379" spans="2:11" x14ac:dyDescent="0.2">
      <c r="B3379"/>
      <c r="C3379"/>
      <c r="D3379"/>
      <c r="E3379" s="100"/>
      <c r="F3379" s="94"/>
      <c r="G3379" s="94"/>
      <c r="H3379" s="93"/>
    </row>
    <row r="3380" spans="2:11" x14ac:dyDescent="0.2">
      <c r="B3380"/>
      <c r="C3380"/>
      <c r="D3380"/>
      <c r="E3380" s="100"/>
      <c r="F3380" s="94"/>
      <c r="G3380" s="94"/>
      <c r="H3380" s="93"/>
    </row>
    <row r="3381" spans="2:11" x14ac:dyDescent="0.2">
      <c r="B3381"/>
      <c r="C3381"/>
      <c r="D3381"/>
      <c r="E3381" s="100"/>
      <c r="F3381" s="92"/>
      <c r="G3381" s="92"/>
      <c r="H3381" s="93"/>
    </row>
    <row r="3382" spans="2:11" x14ac:dyDescent="0.2">
      <c r="B3382"/>
      <c r="C3382"/>
      <c r="D3382"/>
      <c r="E3382" s="100"/>
      <c r="F3382" s="94"/>
      <c r="G3382" s="94"/>
      <c r="H3382" s="93"/>
    </row>
    <row r="3383" spans="2:11" x14ac:dyDescent="0.2">
      <c r="B3383"/>
      <c r="C3383"/>
      <c r="D3383"/>
      <c r="E3383" s="100"/>
      <c r="F3383" s="94"/>
      <c r="G3383" s="94"/>
      <c r="H3383" s="95"/>
    </row>
    <row r="3384" spans="2:11" x14ac:dyDescent="0.2">
      <c r="B3384"/>
      <c r="C3384"/>
      <c r="D3384"/>
      <c r="E3384" s="100"/>
      <c r="F3384" s="94"/>
      <c r="G3384" s="94"/>
      <c r="H3384" s="93"/>
    </row>
    <row r="3385" spans="2:11" x14ac:dyDescent="0.2">
      <c r="B3385"/>
      <c r="C3385"/>
      <c r="D3385"/>
      <c r="E3385" s="100"/>
      <c r="F3385" s="94"/>
      <c r="G3385" s="94"/>
      <c r="H3385" s="93"/>
    </row>
    <row r="3386" spans="2:11" x14ac:dyDescent="0.2">
      <c r="B3386"/>
      <c r="C3386"/>
      <c r="D3386"/>
      <c r="E3386" s="100"/>
      <c r="F3386" s="94"/>
      <c r="G3386" s="94"/>
      <c r="H3386" s="93"/>
    </row>
    <row r="3387" spans="2:11" x14ac:dyDescent="0.2">
      <c r="B3387"/>
      <c r="C3387"/>
      <c r="D3387"/>
      <c r="E3387" s="100"/>
      <c r="F3387" s="92"/>
      <c r="G3387" s="92"/>
      <c r="H3387" s="93"/>
    </row>
    <row r="3388" spans="2:11" x14ac:dyDescent="0.2">
      <c r="B3388"/>
      <c r="C3388"/>
      <c r="D3388"/>
      <c r="E3388" s="100"/>
      <c r="F3388" s="94"/>
      <c r="G3388" s="94"/>
      <c r="H3388" s="93"/>
    </row>
    <row r="3389" spans="2:11" x14ac:dyDescent="0.2">
      <c r="B3389"/>
      <c r="C3389"/>
      <c r="D3389"/>
      <c r="E3389" s="100"/>
      <c r="F3389" s="92"/>
      <c r="G3389" s="92"/>
      <c r="H3389" s="93"/>
    </row>
    <row r="3390" spans="2:11" x14ac:dyDescent="0.2">
      <c r="B3390"/>
      <c r="C3390"/>
      <c r="D3390"/>
      <c r="E3390" s="100"/>
      <c r="F3390" s="94"/>
      <c r="G3390" s="94"/>
      <c r="H3390" s="93"/>
      <c r="K3390" s="100"/>
    </row>
    <row r="3391" spans="2:11" x14ac:dyDescent="0.2">
      <c r="B3391"/>
      <c r="C3391"/>
      <c r="D3391"/>
      <c r="E3391" s="100"/>
      <c r="F3391" s="92"/>
      <c r="G3391" s="92"/>
      <c r="H3391" s="93"/>
    </row>
    <row r="3392" spans="2:11" x14ac:dyDescent="0.2">
      <c r="B3392"/>
      <c r="C3392"/>
      <c r="D3392"/>
      <c r="E3392" s="100"/>
      <c r="F3392" s="94"/>
      <c r="G3392" s="94"/>
      <c r="H3392" s="93"/>
    </row>
    <row r="3393" spans="1:10" x14ac:dyDescent="0.2">
      <c r="B3393"/>
      <c r="C3393"/>
      <c r="D3393"/>
      <c r="E3393" s="100"/>
      <c r="F3393" s="92"/>
      <c r="G3393" s="92"/>
      <c r="H3393" s="93"/>
    </row>
    <row r="3394" spans="1:10" x14ac:dyDescent="0.2">
      <c r="B3394"/>
      <c r="C3394"/>
      <c r="D3394"/>
      <c r="E3394" s="100"/>
      <c r="F3394" s="92"/>
      <c r="G3394" s="92"/>
      <c r="H3394" s="93"/>
    </row>
    <row r="3395" spans="1:10" x14ac:dyDescent="0.2">
      <c r="B3395"/>
      <c r="C3395"/>
      <c r="D3395"/>
      <c r="E3395" s="100"/>
      <c r="F3395" s="94"/>
      <c r="G3395" s="94"/>
      <c r="H3395" s="93"/>
    </row>
    <row r="3396" spans="1:10" x14ac:dyDescent="0.2">
      <c r="B3396"/>
      <c r="C3396"/>
      <c r="D3396"/>
      <c r="E3396" s="100"/>
      <c r="F3396" s="92"/>
      <c r="G3396" s="92"/>
      <c r="H3396" s="93"/>
    </row>
    <row r="3397" spans="1:10" x14ac:dyDescent="0.2">
      <c r="B3397"/>
      <c r="C3397"/>
      <c r="D3397"/>
      <c r="E3397" s="100"/>
      <c r="F3397" s="94"/>
      <c r="G3397" s="94"/>
      <c r="H3397" s="93"/>
      <c r="J3397" s="100"/>
    </row>
    <row r="3398" spans="1:10" x14ac:dyDescent="0.2">
      <c r="B3398"/>
      <c r="C3398"/>
      <c r="D3398"/>
      <c r="E3398" s="100"/>
      <c r="F3398" s="94"/>
      <c r="G3398" s="94"/>
      <c r="H3398" s="93"/>
    </row>
    <row r="3399" spans="1:10" x14ac:dyDescent="0.2">
      <c r="B3399"/>
      <c r="C3399"/>
      <c r="D3399"/>
      <c r="E3399" s="100"/>
      <c r="F3399" s="92"/>
      <c r="G3399" s="92"/>
      <c r="H3399" s="93"/>
    </row>
    <row r="3400" spans="1:10" x14ac:dyDescent="0.2">
      <c r="A3400" s="67"/>
      <c r="B3400" s="101"/>
      <c r="C3400" s="39"/>
      <c r="D3400" s="39"/>
      <c r="E3400" s="39"/>
      <c r="F3400" s="47"/>
      <c r="G3400" s="62"/>
      <c r="H3400" s="112"/>
      <c r="I3400" s="100"/>
    </row>
    <row r="3401" spans="1:10" x14ac:dyDescent="0.2">
      <c r="B3401"/>
      <c r="C3401"/>
      <c r="D3401"/>
      <c r="E3401" s="100"/>
      <c r="F3401" s="94"/>
      <c r="G3401" s="94"/>
      <c r="H3401" s="95"/>
    </row>
    <row r="3402" spans="1:10" x14ac:dyDescent="0.2">
      <c r="B3402"/>
      <c r="C3402"/>
      <c r="D3402"/>
      <c r="E3402" s="100"/>
      <c r="F3402" s="94"/>
      <c r="G3402" s="94"/>
      <c r="H3402" s="93"/>
    </row>
    <row r="3403" spans="1:10" x14ac:dyDescent="0.2">
      <c r="B3403"/>
      <c r="C3403"/>
      <c r="D3403"/>
      <c r="E3403" s="100"/>
      <c r="F3403" s="92"/>
      <c r="G3403" s="92"/>
      <c r="H3403" s="93"/>
    </row>
    <row r="3404" spans="1:10" x14ac:dyDescent="0.2">
      <c r="B3404"/>
      <c r="C3404"/>
      <c r="D3404"/>
      <c r="E3404" s="100"/>
      <c r="F3404" s="94"/>
      <c r="G3404" s="94"/>
      <c r="H3404" s="93"/>
    </row>
    <row r="3405" spans="1:10" x14ac:dyDescent="0.2">
      <c r="B3405"/>
      <c r="C3405"/>
      <c r="D3405"/>
      <c r="E3405" s="100"/>
      <c r="F3405" s="94"/>
      <c r="G3405" s="94"/>
      <c r="H3405" s="93"/>
    </row>
    <row r="3406" spans="1:10" x14ac:dyDescent="0.2">
      <c r="B3406"/>
      <c r="C3406"/>
      <c r="D3406"/>
      <c r="E3406" s="100"/>
      <c r="F3406" s="94"/>
      <c r="G3406" s="94"/>
      <c r="H3406" s="93"/>
    </row>
    <row r="3407" spans="1:10" x14ac:dyDescent="0.2">
      <c r="B3407"/>
      <c r="C3407"/>
      <c r="D3407"/>
      <c r="E3407" s="100"/>
      <c r="F3407" s="94"/>
      <c r="G3407" s="94"/>
      <c r="H3407" s="93"/>
    </row>
    <row r="3408" spans="1:10" x14ac:dyDescent="0.2">
      <c r="B3408"/>
      <c r="C3408"/>
      <c r="D3408"/>
      <c r="E3408" s="100"/>
      <c r="F3408" s="94"/>
      <c r="G3408" s="94"/>
      <c r="H3408" s="93"/>
    </row>
    <row r="3409" spans="2:8" x14ac:dyDescent="0.2">
      <c r="B3409"/>
      <c r="C3409"/>
      <c r="D3409"/>
      <c r="E3409" s="100"/>
      <c r="F3409" s="92"/>
      <c r="G3409" s="92"/>
      <c r="H3409" s="93"/>
    </row>
    <row r="3410" spans="2:8" x14ac:dyDescent="0.2">
      <c r="B3410"/>
      <c r="C3410"/>
      <c r="D3410"/>
      <c r="E3410" s="100"/>
      <c r="F3410" s="94"/>
      <c r="G3410" s="94"/>
      <c r="H3410" s="95"/>
    </row>
    <row r="3411" spans="2:8" x14ac:dyDescent="0.2">
      <c r="B3411"/>
      <c r="C3411"/>
      <c r="D3411"/>
      <c r="E3411" s="100"/>
      <c r="F3411" s="92"/>
      <c r="G3411" s="92"/>
      <c r="H3411" s="93"/>
    </row>
    <row r="3412" spans="2:8" x14ac:dyDescent="0.2">
      <c r="B3412"/>
      <c r="C3412"/>
      <c r="D3412"/>
      <c r="E3412" s="100"/>
      <c r="F3412" s="94"/>
      <c r="G3412" s="94"/>
      <c r="H3412" s="93"/>
    </row>
    <row r="3413" spans="2:8" x14ac:dyDescent="0.2">
      <c r="B3413"/>
      <c r="C3413"/>
      <c r="D3413"/>
      <c r="E3413" s="100"/>
      <c r="F3413" s="94"/>
      <c r="G3413" s="94"/>
      <c r="H3413" s="95"/>
    </row>
    <row r="3414" spans="2:8" x14ac:dyDescent="0.2">
      <c r="B3414"/>
      <c r="C3414"/>
      <c r="D3414"/>
      <c r="E3414" s="100"/>
      <c r="F3414" s="92"/>
      <c r="G3414" s="92"/>
      <c r="H3414" s="93"/>
    </row>
    <row r="3415" spans="2:8" x14ac:dyDescent="0.2">
      <c r="B3415"/>
      <c r="C3415"/>
      <c r="D3415"/>
      <c r="E3415" s="100"/>
      <c r="F3415" s="94"/>
      <c r="G3415" s="94"/>
      <c r="H3415" s="93"/>
    </row>
    <row r="3416" spans="2:8" x14ac:dyDescent="0.2">
      <c r="B3416"/>
      <c r="C3416"/>
      <c r="D3416"/>
      <c r="E3416" s="100"/>
      <c r="F3416" s="94"/>
      <c r="G3416" s="94"/>
      <c r="H3416" s="93"/>
    </row>
    <row r="3417" spans="2:8" x14ac:dyDescent="0.2">
      <c r="B3417"/>
      <c r="C3417"/>
      <c r="D3417"/>
      <c r="E3417" s="100"/>
      <c r="F3417" s="92"/>
      <c r="G3417" s="92"/>
      <c r="H3417" s="93"/>
    </row>
    <row r="3418" spans="2:8" x14ac:dyDescent="0.2">
      <c r="B3418"/>
      <c r="C3418"/>
      <c r="D3418"/>
      <c r="E3418" s="100"/>
      <c r="F3418" s="94"/>
      <c r="G3418" s="94"/>
      <c r="H3418" s="93"/>
    </row>
    <row r="3419" spans="2:8" x14ac:dyDescent="0.2">
      <c r="B3419"/>
      <c r="C3419"/>
      <c r="D3419"/>
      <c r="E3419" s="100"/>
      <c r="F3419" s="94"/>
      <c r="G3419" s="94"/>
      <c r="H3419" s="93"/>
    </row>
    <row r="3420" spans="2:8" x14ac:dyDescent="0.2">
      <c r="B3420"/>
      <c r="C3420"/>
      <c r="D3420"/>
      <c r="E3420" s="100"/>
      <c r="F3420" s="94"/>
      <c r="G3420" s="94"/>
      <c r="H3420" s="93"/>
    </row>
    <row r="3421" spans="2:8" x14ac:dyDescent="0.2">
      <c r="B3421"/>
      <c r="C3421"/>
      <c r="D3421"/>
      <c r="E3421" s="100"/>
      <c r="F3421" s="94"/>
      <c r="G3421" s="94"/>
      <c r="H3421" s="95"/>
    </row>
    <row r="3422" spans="2:8" x14ac:dyDescent="0.2">
      <c r="B3422"/>
      <c r="C3422"/>
      <c r="D3422"/>
      <c r="E3422" s="100"/>
      <c r="F3422" s="94"/>
      <c r="G3422" s="94"/>
      <c r="H3422" s="93"/>
    </row>
    <row r="3423" spans="2:8" x14ac:dyDescent="0.2">
      <c r="B3423"/>
      <c r="C3423"/>
      <c r="D3423"/>
      <c r="E3423" s="100"/>
      <c r="F3423" s="92"/>
      <c r="G3423" s="92"/>
      <c r="H3423" s="93"/>
    </row>
    <row r="3424" spans="2:8" x14ac:dyDescent="0.2">
      <c r="B3424"/>
      <c r="C3424"/>
      <c r="D3424"/>
      <c r="E3424" s="100"/>
      <c r="F3424" s="94"/>
      <c r="G3424" s="94"/>
      <c r="H3424" s="93"/>
    </row>
    <row r="3425" spans="2:11" x14ac:dyDescent="0.2">
      <c r="B3425"/>
      <c r="C3425"/>
      <c r="D3425"/>
      <c r="E3425" s="100"/>
      <c r="F3425" s="94"/>
      <c r="G3425" s="94"/>
      <c r="H3425" s="93"/>
    </row>
    <row r="3426" spans="2:11" x14ac:dyDescent="0.2">
      <c r="B3426"/>
      <c r="C3426"/>
      <c r="D3426"/>
      <c r="E3426" s="100"/>
      <c r="F3426" s="94"/>
      <c r="G3426" s="94"/>
      <c r="H3426" s="95"/>
    </row>
    <row r="3427" spans="2:11" x14ac:dyDescent="0.2">
      <c r="B3427"/>
      <c r="C3427"/>
      <c r="D3427"/>
      <c r="E3427" s="100"/>
      <c r="F3427" s="94"/>
      <c r="G3427" s="94"/>
      <c r="H3427" s="93"/>
    </row>
    <row r="3428" spans="2:11" x14ac:dyDescent="0.2">
      <c r="B3428"/>
      <c r="C3428"/>
      <c r="D3428"/>
      <c r="E3428" s="100"/>
      <c r="F3428" s="94"/>
      <c r="G3428" s="94"/>
      <c r="H3428" s="93"/>
    </row>
    <row r="3429" spans="2:11" x14ac:dyDescent="0.2">
      <c r="B3429"/>
      <c r="C3429"/>
      <c r="D3429"/>
      <c r="E3429" s="100"/>
      <c r="F3429" s="94"/>
      <c r="G3429" s="94"/>
      <c r="H3429" s="93"/>
    </row>
    <row r="3430" spans="2:11" x14ac:dyDescent="0.2">
      <c r="B3430"/>
      <c r="C3430"/>
      <c r="D3430"/>
      <c r="E3430" s="100"/>
      <c r="F3430" s="94"/>
      <c r="G3430" s="94"/>
      <c r="H3430" s="93"/>
    </row>
    <row r="3431" spans="2:11" x14ac:dyDescent="0.2">
      <c r="B3431"/>
      <c r="C3431"/>
      <c r="D3431"/>
      <c r="E3431" s="100"/>
      <c r="F3431" s="94"/>
      <c r="G3431" s="94"/>
      <c r="H3431" s="95"/>
    </row>
    <row r="3432" spans="2:11" x14ac:dyDescent="0.2">
      <c r="B3432"/>
      <c r="C3432"/>
      <c r="D3432"/>
      <c r="E3432" s="100"/>
      <c r="F3432" s="94"/>
      <c r="G3432" s="94"/>
      <c r="H3432" s="93"/>
    </row>
    <row r="3433" spans="2:11" x14ac:dyDescent="0.2">
      <c r="B3433"/>
      <c r="C3433"/>
      <c r="D3433"/>
      <c r="E3433" s="100"/>
      <c r="F3433" s="94"/>
      <c r="G3433" s="94"/>
      <c r="H3433" s="93"/>
      <c r="K3433" s="107"/>
    </row>
    <row r="3434" spans="2:11" x14ac:dyDescent="0.2">
      <c r="B3434"/>
      <c r="C3434"/>
      <c r="D3434"/>
      <c r="E3434" s="100"/>
      <c r="F3434" s="92"/>
      <c r="G3434" s="92"/>
      <c r="H3434" s="93"/>
    </row>
    <row r="3435" spans="2:11" x14ac:dyDescent="0.2">
      <c r="B3435"/>
      <c r="C3435"/>
      <c r="D3435"/>
      <c r="E3435" s="100"/>
      <c r="F3435" s="125"/>
      <c r="G3435" s="125"/>
      <c r="H3435" s="93"/>
    </row>
    <row r="3436" spans="2:11" x14ac:dyDescent="0.2">
      <c r="B3436"/>
      <c r="C3436"/>
      <c r="D3436"/>
      <c r="E3436" s="100"/>
      <c r="F3436" s="124"/>
      <c r="G3436" s="124"/>
      <c r="H3436" s="93"/>
    </row>
    <row r="3437" spans="2:11" x14ac:dyDescent="0.2">
      <c r="B3437"/>
      <c r="C3437"/>
      <c r="D3437"/>
      <c r="E3437" s="100"/>
      <c r="F3437" s="92"/>
      <c r="G3437" s="92"/>
      <c r="H3437" s="93"/>
    </row>
    <row r="3438" spans="2:11" x14ac:dyDescent="0.2">
      <c r="B3438"/>
      <c r="C3438"/>
      <c r="D3438"/>
      <c r="E3438" s="100"/>
      <c r="F3438" s="94"/>
      <c r="G3438" s="94"/>
      <c r="H3438" s="93"/>
    </row>
    <row r="3439" spans="2:11" x14ac:dyDescent="0.2">
      <c r="B3439"/>
      <c r="C3439"/>
      <c r="D3439"/>
      <c r="E3439" s="100"/>
      <c r="F3439" s="94"/>
      <c r="G3439" s="94"/>
      <c r="H3439" s="95"/>
    </row>
    <row r="3440" spans="2:11" x14ac:dyDescent="0.2">
      <c r="B3440"/>
      <c r="C3440"/>
      <c r="D3440"/>
      <c r="E3440" s="100"/>
      <c r="F3440" s="92"/>
      <c r="G3440" s="92"/>
      <c r="H3440" s="93"/>
    </row>
    <row r="3441" spans="2:8" x14ac:dyDescent="0.2">
      <c r="B3441"/>
      <c r="C3441"/>
      <c r="D3441"/>
      <c r="E3441" s="100"/>
      <c r="F3441" s="94"/>
      <c r="G3441" s="94"/>
      <c r="H3441" s="93"/>
    </row>
    <row r="3442" spans="2:8" x14ac:dyDescent="0.2">
      <c r="B3442"/>
      <c r="C3442"/>
      <c r="D3442"/>
      <c r="E3442" s="100"/>
      <c r="F3442" s="92"/>
      <c r="G3442" s="92"/>
      <c r="H3442" s="93"/>
    </row>
    <row r="3443" spans="2:8" x14ac:dyDescent="0.2">
      <c r="B3443"/>
      <c r="C3443"/>
      <c r="D3443"/>
      <c r="E3443" s="100"/>
      <c r="F3443" s="94"/>
      <c r="G3443" s="94"/>
      <c r="H3443" s="95"/>
    </row>
    <row r="3444" spans="2:8" x14ac:dyDescent="0.2">
      <c r="B3444"/>
      <c r="C3444"/>
      <c r="D3444"/>
      <c r="E3444" s="100"/>
      <c r="F3444" s="92"/>
      <c r="G3444" s="92"/>
      <c r="H3444" s="93"/>
    </row>
    <row r="3445" spans="2:8" x14ac:dyDescent="0.2">
      <c r="B3445"/>
      <c r="C3445"/>
      <c r="D3445"/>
      <c r="E3445" s="100"/>
      <c r="F3445" s="94"/>
      <c r="G3445" s="94"/>
      <c r="H3445" s="93"/>
    </row>
    <row r="3446" spans="2:8" x14ac:dyDescent="0.2">
      <c r="B3446"/>
      <c r="C3446"/>
      <c r="D3446"/>
      <c r="E3446" s="100"/>
      <c r="F3446" s="94"/>
      <c r="G3446" s="94"/>
      <c r="H3446" s="93"/>
    </row>
    <row r="3447" spans="2:8" x14ac:dyDescent="0.2">
      <c r="B3447"/>
      <c r="C3447"/>
      <c r="D3447"/>
      <c r="E3447" s="100"/>
      <c r="F3447" s="92"/>
      <c r="G3447" s="92"/>
      <c r="H3447" s="93"/>
    </row>
    <row r="3448" spans="2:8" x14ac:dyDescent="0.2">
      <c r="B3448"/>
      <c r="C3448"/>
      <c r="D3448"/>
      <c r="E3448" s="100"/>
      <c r="F3448" s="94"/>
      <c r="G3448" s="94"/>
      <c r="H3448" s="93"/>
    </row>
    <row r="3449" spans="2:8" x14ac:dyDescent="0.2">
      <c r="B3449"/>
      <c r="C3449"/>
      <c r="D3449"/>
      <c r="E3449" s="100"/>
      <c r="F3449" s="94"/>
      <c r="G3449" s="94"/>
      <c r="H3449" s="93"/>
    </row>
    <row r="3450" spans="2:8" x14ac:dyDescent="0.2">
      <c r="B3450"/>
      <c r="C3450"/>
      <c r="D3450"/>
      <c r="E3450" s="100"/>
      <c r="F3450" s="94"/>
      <c r="G3450" s="94"/>
      <c r="H3450" s="93"/>
    </row>
    <row r="3451" spans="2:8" x14ac:dyDescent="0.2">
      <c r="B3451"/>
      <c r="C3451"/>
      <c r="D3451"/>
      <c r="E3451" s="100"/>
      <c r="F3451" s="94"/>
      <c r="G3451" s="94"/>
      <c r="H3451" s="93"/>
    </row>
    <row r="3452" spans="2:8" x14ac:dyDescent="0.2">
      <c r="B3452"/>
      <c r="C3452"/>
      <c r="D3452"/>
      <c r="E3452" s="100"/>
      <c r="F3452" s="94"/>
      <c r="G3452" s="94"/>
      <c r="H3452" s="95"/>
    </row>
    <row r="3453" spans="2:8" x14ac:dyDescent="0.2">
      <c r="B3453"/>
      <c r="C3453"/>
      <c r="D3453"/>
      <c r="E3453" s="100"/>
      <c r="F3453" s="94"/>
      <c r="G3453" s="94"/>
      <c r="H3453" s="95"/>
    </row>
    <row r="3454" spans="2:8" x14ac:dyDescent="0.2">
      <c r="B3454"/>
      <c r="C3454"/>
      <c r="D3454"/>
      <c r="E3454" s="100"/>
      <c r="F3454" s="94"/>
      <c r="G3454" s="94"/>
      <c r="H3454" s="93"/>
    </row>
    <row r="3455" spans="2:8" x14ac:dyDescent="0.2">
      <c r="B3455"/>
      <c r="C3455"/>
      <c r="D3455"/>
      <c r="E3455" s="100"/>
      <c r="F3455" s="94"/>
      <c r="G3455" s="94"/>
      <c r="H3455" s="93"/>
    </row>
    <row r="3456" spans="2:8" x14ac:dyDescent="0.2">
      <c r="B3456"/>
      <c r="C3456"/>
      <c r="D3456"/>
      <c r="E3456" s="100"/>
      <c r="F3456" s="92"/>
      <c r="G3456" s="92"/>
      <c r="H3456" s="93"/>
    </row>
    <row r="3457" spans="2:8" x14ac:dyDescent="0.2">
      <c r="B3457"/>
      <c r="C3457"/>
      <c r="D3457"/>
      <c r="E3457" s="100"/>
      <c r="F3457" s="94"/>
      <c r="G3457" s="94"/>
      <c r="H3457" s="93"/>
    </row>
    <row r="3458" spans="2:8" x14ac:dyDescent="0.2">
      <c r="B3458"/>
      <c r="C3458"/>
      <c r="D3458"/>
      <c r="E3458" s="100"/>
      <c r="F3458" s="94"/>
      <c r="G3458" s="94"/>
      <c r="H3458" s="93"/>
    </row>
    <row r="3459" spans="2:8" x14ac:dyDescent="0.2">
      <c r="B3459"/>
      <c r="C3459"/>
      <c r="D3459"/>
      <c r="E3459" s="100"/>
      <c r="F3459" s="94"/>
      <c r="G3459" s="94"/>
      <c r="H3459" s="93"/>
    </row>
    <row r="3460" spans="2:8" x14ac:dyDescent="0.2">
      <c r="B3460"/>
      <c r="C3460"/>
      <c r="D3460"/>
      <c r="E3460" s="100"/>
      <c r="F3460" s="94"/>
      <c r="G3460" s="94"/>
      <c r="H3460" s="93"/>
    </row>
    <row r="3461" spans="2:8" x14ac:dyDescent="0.2">
      <c r="B3461"/>
      <c r="C3461"/>
      <c r="D3461"/>
      <c r="E3461" s="100"/>
      <c r="F3461" s="92"/>
      <c r="G3461" s="92"/>
      <c r="H3461" s="92"/>
    </row>
    <row r="3462" spans="2:8" x14ac:dyDescent="0.2">
      <c r="B3462"/>
      <c r="C3462"/>
      <c r="D3462"/>
      <c r="E3462" s="100"/>
      <c r="F3462" s="94"/>
      <c r="G3462" s="94"/>
      <c r="H3462" s="93"/>
    </row>
    <row r="3463" spans="2:8" x14ac:dyDescent="0.2">
      <c r="B3463"/>
      <c r="C3463"/>
      <c r="D3463"/>
      <c r="E3463" s="100"/>
      <c r="F3463" s="94"/>
      <c r="G3463" s="94"/>
      <c r="H3463" s="93"/>
    </row>
    <row r="3464" spans="2:8" x14ac:dyDescent="0.2">
      <c r="B3464"/>
      <c r="C3464"/>
      <c r="D3464"/>
      <c r="E3464" s="100"/>
      <c r="F3464" s="94"/>
      <c r="G3464" s="94"/>
      <c r="H3464" s="93"/>
    </row>
    <row r="3465" spans="2:8" x14ac:dyDescent="0.2">
      <c r="B3465"/>
      <c r="C3465"/>
      <c r="D3465"/>
      <c r="E3465" s="100"/>
      <c r="F3465" s="94"/>
      <c r="G3465" s="94"/>
      <c r="H3465" s="95"/>
    </row>
    <row r="3466" spans="2:8" x14ac:dyDescent="0.2">
      <c r="B3466"/>
      <c r="C3466"/>
      <c r="D3466"/>
      <c r="E3466" s="100"/>
      <c r="F3466" s="94"/>
      <c r="G3466" s="94"/>
      <c r="H3466" s="93"/>
    </row>
    <row r="3467" spans="2:8" x14ac:dyDescent="0.2">
      <c r="B3467"/>
      <c r="C3467"/>
      <c r="D3467"/>
      <c r="E3467" s="100"/>
      <c r="F3467" s="94"/>
      <c r="G3467" s="94"/>
      <c r="H3467" s="93"/>
    </row>
    <row r="3468" spans="2:8" x14ac:dyDescent="0.2">
      <c r="B3468"/>
      <c r="C3468"/>
      <c r="D3468"/>
      <c r="E3468" s="100"/>
      <c r="F3468" s="94"/>
      <c r="G3468" s="94"/>
      <c r="H3468" s="95"/>
    </row>
    <row r="3469" spans="2:8" x14ac:dyDescent="0.2">
      <c r="B3469"/>
      <c r="C3469"/>
      <c r="D3469"/>
      <c r="E3469" s="100"/>
      <c r="F3469" s="94"/>
      <c r="G3469" s="94"/>
      <c r="H3469" s="93"/>
    </row>
    <row r="3470" spans="2:8" x14ac:dyDescent="0.2">
      <c r="B3470"/>
      <c r="C3470"/>
      <c r="D3470"/>
      <c r="E3470" s="100"/>
      <c r="F3470" s="94"/>
      <c r="G3470" s="94"/>
      <c r="H3470" s="93"/>
    </row>
    <row r="3471" spans="2:8" x14ac:dyDescent="0.2">
      <c r="B3471"/>
      <c r="C3471"/>
      <c r="D3471"/>
      <c r="E3471" s="100"/>
      <c r="F3471" s="94"/>
      <c r="G3471" s="94"/>
      <c r="H3471" s="93"/>
    </row>
    <row r="3472" spans="2:8" x14ac:dyDescent="0.2">
      <c r="B3472"/>
      <c r="C3472"/>
      <c r="D3472"/>
      <c r="E3472" s="100"/>
      <c r="F3472" s="94"/>
      <c r="G3472" s="94"/>
      <c r="H3472" s="95"/>
    </row>
    <row r="3473" spans="2:8" x14ac:dyDescent="0.2">
      <c r="B3473"/>
      <c r="C3473"/>
      <c r="D3473"/>
      <c r="E3473" s="100"/>
      <c r="F3473" s="94"/>
      <c r="G3473" s="94"/>
      <c r="H3473" s="93"/>
    </row>
    <row r="3474" spans="2:8" x14ac:dyDescent="0.2">
      <c r="B3474"/>
      <c r="C3474"/>
      <c r="D3474"/>
      <c r="E3474" s="100"/>
      <c r="F3474" s="94"/>
      <c r="G3474" s="94"/>
      <c r="H3474" s="93"/>
    </row>
    <row r="3475" spans="2:8" x14ac:dyDescent="0.2">
      <c r="B3475"/>
      <c r="C3475"/>
      <c r="D3475"/>
      <c r="E3475" s="100"/>
      <c r="F3475" s="94"/>
      <c r="G3475" s="94"/>
      <c r="H3475" s="93"/>
    </row>
    <row r="3476" spans="2:8" x14ac:dyDescent="0.2">
      <c r="B3476"/>
      <c r="C3476"/>
      <c r="D3476"/>
      <c r="E3476" s="100"/>
      <c r="F3476" s="92"/>
      <c r="G3476" s="92"/>
      <c r="H3476" s="93"/>
    </row>
    <row r="3477" spans="2:8" x14ac:dyDescent="0.2">
      <c r="B3477"/>
      <c r="C3477"/>
      <c r="D3477"/>
      <c r="E3477" s="100"/>
      <c r="F3477" s="92"/>
      <c r="G3477" s="92"/>
      <c r="H3477" s="92"/>
    </row>
    <row r="3478" spans="2:8" x14ac:dyDescent="0.2">
      <c r="B3478"/>
      <c r="C3478"/>
      <c r="D3478"/>
      <c r="E3478" s="100"/>
      <c r="F3478" s="92"/>
      <c r="G3478" s="92"/>
      <c r="H3478" s="93"/>
    </row>
    <row r="3479" spans="2:8" x14ac:dyDescent="0.2">
      <c r="B3479"/>
      <c r="C3479"/>
      <c r="D3479"/>
      <c r="E3479" s="100"/>
      <c r="F3479" s="94"/>
      <c r="G3479" s="94"/>
      <c r="H3479" s="95"/>
    </row>
    <row r="3480" spans="2:8" x14ac:dyDescent="0.2">
      <c r="B3480"/>
      <c r="C3480"/>
      <c r="D3480"/>
      <c r="E3480" s="100"/>
      <c r="F3480" s="94"/>
      <c r="G3480" s="94"/>
      <c r="H3480" s="93"/>
    </row>
    <row r="3481" spans="2:8" x14ac:dyDescent="0.2">
      <c r="B3481"/>
      <c r="C3481"/>
      <c r="D3481"/>
      <c r="E3481" s="100"/>
      <c r="F3481" s="94"/>
      <c r="G3481" s="94"/>
      <c r="H3481" s="93"/>
    </row>
    <row r="3482" spans="2:8" x14ac:dyDescent="0.2">
      <c r="B3482"/>
      <c r="C3482"/>
      <c r="D3482"/>
      <c r="E3482" s="100"/>
      <c r="F3482" s="94"/>
      <c r="G3482" s="94"/>
      <c r="H3482" s="93"/>
    </row>
    <row r="3483" spans="2:8" x14ac:dyDescent="0.2">
      <c r="B3483"/>
      <c r="C3483"/>
      <c r="D3483"/>
      <c r="E3483" s="100"/>
      <c r="F3483" s="94"/>
      <c r="G3483" s="94"/>
      <c r="H3483" s="93"/>
    </row>
    <row r="3484" spans="2:8" x14ac:dyDescent="0.2">
      <c r="B3484"/>
      <c r="C3484"/>
      <c r="D3484"/>
      <c r="E3484" s="100"/>
      <c r="F3484" s="94"/>
      <c r="G3484" s="94"/>
      <c r="H3484" s="93"/>
    </row>
    <row r="3485" spans="2:8" x14ac:dyDescent="0.2">
      <c r="B3485"/>
      <c r="C3485"/>
      <c r="D3485"/>
      <c r="E3485" s="100"/>
      <c r="F3485" s="94"/>
      <c r="G3485" s="94"/>
      <c r="H3485" s="93"/>
    </row>
    <row r="3486" spans="2:8" x14ac:dyDescent="0.2">
      <c r="B3486"/>
      <c r="C3486"/>
      <c r="D3486"/>
      <c r="E3486" s="100"/>
      <c r="F3486" s="94"/>
      <c r="G3486" s="94"/>
      <c r="H3486" s="95"/>
    </row>
    <row r="3487" spans="2:8" x14ac:dyDescent="0.2">
      <c r="B3487"/>
      <c r="C3487"/>
      <c r="D3487"/>
      <c r="E3487" s="100"/>
      <c r="F3487" s="94"/>
      <c r="G3487" s="94"/>
      <c r="H3487" s="93"/>
    </row>
    <row r="3488" spans="2:8" x14ac:dyDescent="0.2">
      <c r="B3488"/>
      <c r="C3488"/>
      <c r="D3488"/>
      <c r="E3488" s="100"/>
      <c r="F3488" s="94"/>
      <c r="G3488" s="94"/>
      <c r="H3488" s="93"/>
    </row>
    <row r="3489" spans="2:8" x14ac:dyDescent="0.2">
      <c r="B3489"/>
      <c r="C3489"/>
      <c r="D3489"/>
      <c r="E3489" s="100"/>
      <c r="F3489" s="94"/>
      <c r="G3489" s="94"/>
      <c r="H3489" s="93"/>
    </row>
    <row r="3490" spans="2:8" x14ac:dyDescent="0.2">
      <c r="B3490"/>
      <c r="C3490"/>
      <c r="D3490"/>
      <c r="E3490" s="100"/>
      <c r="F3490" s="94"/>
      <c r="G3490" s="94"/>
      <c r="H3490" s="93"/>
    </row>
    <row r="3491" spans="2:8" x14ac:dyDescent="0.2">
      <c r="B3491"/>
      <c r="C3491"/>
      <c r="D3491"/>
      <c r="E3491" s="100"/>
      <c r="F3491" s="94"/>
      <c r="G3491" s="94"/>
      <c r="H3491" s="93"/>
    </row>
    <row r="3492" spans="2:8" x14ac:dyDescent="0.2">
      <c r="B3492"/>
      <c r="C3492"/>
      <c r="D3492"/>
      <c r="E3492" s="100"/>
      <c r="F3492" s="94"/>
      <c r="G3492" s="94"/>
      <c r="H3492" s="93"/>
    </row>
    <row r="3493" spans="2:8" x14ac:dyDescent="0.2">
      <c r="B3493"/>
      <c r="C3493"/>
      <c r="D3493"/>
      <c r="E3493" s="100"/>
      <c r="F3493" s="94"/>
      <c r="G3493" s="94"/>
      <c r="H3493" s="93"/>
    </row>
    <row r="3494" spans="2:8" x14ac:dyDescent="0.2">
      <c r="B3494"/>
      <c r="C3494"/>
      <c r="D3494"/>
      <c r="E3494" s="100"/>
      <c r="F3494" s="94"/>
      <c r="G3494" s="94"/>
      <c r="H3494" s="95"/>
    </row>
    <row r="3495" spans="2:8" x14ac:dyDescent="0.2">
      <c r="B3495"/>
      <c r="C3495"/>
      <c r="D3495"/>
      <c r="E3495" s="100"/>
      <c r="F3495" s="94"/>
      <c r="G3495" s="94"/>
      <c r="H3495" s="93"/>
    </row>
    <row r="3496" spans="2:8" x14ac:dyDescent="0.2">
      <c r="B3496"/>
      <c r="C3496"/>
      <c r="D3496"/>
      <c r="E3496" s="100"/>
      <c r="F3496" s="94"/>
      <c r="G3496" s="94"/>
      <c r="H3496" s="93"/>
    </row>
    <row r="3497" spans="2:8" x14ac:dyDescent="0.2">
      <c r="B3497"/>
      <c r="C3497"/>
      <c r="D3497"/>
      <c r="E3497" s="100"/>
      <c r="F3497" s="94"/>
      <c r="G3497" s="94"/>
      <c r="H3497" s="93"/>
    </row>
    <row r="3498" spans="2:8" x14ac:dyDescent="0.2">
      <c r="B3498"/>
      <c r="C3498"/>
      <c r="D3498"/>
      <c r="E3498" s="100"/>
      <c r="F3498" s="94"/>
      <c r="G3498" s="94"/>
      <c r="H3498" s="93"/>
    </row>
    <row r="3499" spans="2:8" x14ac:dyDescent="0.2">
      <c r="B3499"/>
      <c r="C3499"/>
      <c r="D3499"/>
      <c r="E3499" s="100"/>
      <c r="F3499" s="94"/>
      <c r="G3499" s="94"/>
      <c r="H3499" s="93"/>
    </row>
    <row r="3500" spans="2:8" x14ac:dyDescent="0.2">
      <c r="B3500"/>
      <c r="C3500"/>
      <c r="D3500"/>
      <c r="E3500" s="100"/>
      <c r="F3500" s="92"/>
      <c r="G3500" s="92"/>
      <c r="H3500" s="93"/>
    </row>
    <row r="3501" spans="2:8" x14ac:dyDescent="0.2">
      <c r="B3501"/>
      <c r="C3501"/>
      <c r="D3501"/>
      <c r="E3501" s="100"/>
      <c r="F3501" s="94"/>
      <c r="G3501" s="94"/>
      <c r="H3501" s="93"/>
    </row>
    <row r="3502" spans="2:8" x14ac:dyDescent="0.2">
      <c r="B3502"/>
      <c r="C3502"/>
      <c r="D3502"/>
      <c r="E3502" s="100"/>
      <c r="F3502" s="94"/>
      <c r="G3502" s="94"/>
      <c r="H3502" s="93"/>
    </row>
    <row r="3503" spans="2:8" x14ac:dyDescent="0.2">
      <c r="B3503"/>
      <c r="C3503"/>
      <c r="D3503"/>
      <c r="E3503" s="100"/>
      <c r="F3503" s="94"/>
      <c r="G3503" s="94"/>
      <c r="H3503" s="93"/>
    </row>
    <row r="3504" spans="2:8" x14ac:dyDescent="0.2">
      <c r="B3504"/>
      <c r="C3504"/>
      <c r="D3504"/>
      <c r="E3504" s="100"/>
      <c r="F3504" s="94"/>
      <c r="G3504" s="94"/>
      <c r="H3504" s="93"/>
    </row>
    <row r="3505" spans="2:8" x14ac:dyDescent="0.2">
      <c r="B3505"/>
      <c r="C3505"/>
      <c r="D3505"/>
      <c r="E3505" s="100"/>
      <c r="F3505" s="94"/>
      <c r="G3505" s="94"/>
      <c r="H3505" s="93"/>
    </row>
    <row r="3506" spans="2:8" x14ac:dyDescent="0.2">
      <c r="B3506"/>
      <c r="C3506"/>
      <c r="D3506"/>
      <c r="E3506" s="100"/>
      <c r="F3506" s="94"/>
      <c r="G3506" s="94"/>
      <c r="H3506" s="95"/>
    </row>
    <row r="3507" spans="2:8" x14ac:dyDescent="0.2">
      <c r="B3507"/>
      <c r="C3507"/>
      <c r="D3507"/>
      <c r="E3507" s="100"/>
      <c r="F3507" s="94"/>
      <c r="G3507" s="94"/>
      <c r="H3507" s="93"/>
    </row>
    <row r="3508" spans="2:8" x14ac:dyDescent="0.2">
      <c r="B3508"/>
      <c r="C3508"/>
      <c r="D3508"/>
      <c r="E3508" s="100"/>
      <c r="F3508" s="94"/>
      <c r="G3508" s="94"/>
      <c r="H3508" s="93"/>
    </row>
    <row r="3509" spans="2:8" x14ac:dyDescent="0.2">
      <c r="B3509"/>
      <c r="C3509"/>
      <c r="D3509"/>
      <c r="E3509" s="100"/>
      <c r="F3509" s="94"/>
      <c r="G3509" s="94"/>
      <c r="H3509" s="93"/>
    </row>
    <row r="3510" spans="2:8" x14ac:dyDescent="0.2">
      <c r="B3510"/>
      <c r="C3510"/>
      <c r="D3510"/>
      <c r="E3510" s="100"/>
      <c r="F3510" s="94"/>
      <c r="G3510" s="94"/>
      <c r="H3510" s="93"/>
    </row>
    <row r="3511" spans="2:8" x14ac:dyDescent="0.2">
      <c r="B3511"/>
      <c r="C3511"/>
      <c r="D3511"/>
      <c r="E3511" s="100"/>
      <c r="F3511" s="94"/>
      <c r="G3511" s="94"/>
      <c r="H3511" s="93"/>
    </row>
    <row r="3512" spans="2:8" x14ac:dyDescent="0.2">
      <c r="B3512"/>
      <c r="C3512"/>
      <c r="D3512"/>
      <c r="E3512" s="100"/>
      <c r="F3512" s="92"/>
      <c r="G3512" s="92"/>
      <c r="H3512" s="93"/>
    </row>
    <row r="3513" spans="2:8" x14ac:dyDescent="0.2">
      <c r="B3513"/>
      <c r="C3513"/>
      <c r="D3513"/>
      <c r="E3513" s="100"/>
      <c r="F3513" s="92"/>
      <c r="G3513" s="92"/>
      <c r="H3513" s="93"/>
    </row>
    <row r="3514" spans="2:8" x14ac:dyDescent="0.2">
      <c r="B3514"/>
      <c r="C3514"/>
      <c r="D3514"/>
      <c r="E3514" s="100"/>
      <c r="F3514" s="94"/>
      <c r="G3514" s="94"/>
      <c r="H3514" s="93"/>
    </row>
    <row r="3515" spans="2:8" x14ac:dyDescent="0.2">
      <c r="B3515"/>
      <c r="C3515"/>
      <c r="D3515"/>
      <c r="E3515" s="100"/>
      <c r="F3515" s="92"/>
      <c r="G3515" s="92"/>
      <c r="H3515" s="93"/>
    </row>
    <row r="3516" spans="2:8" x14ac:dyDescent="0.2">
      <c r="B3516"/>
      <c r="C3516"/>
      <c r="D3516"/>
      <c r="E3516" s="100"/>
      <c r="F3516" s="94"/>
      <c r="G3516" s="94"/>
      <c r="H3516" s="93"/>
    </row>
    <row r="3517" spans="2:8" x14ac:dyDescent="0.2">
      <c r="B3517"/>
      <c r="C3517"/>
      <c r="D3517"/>
      <c r="E3517" s="100"/>
      <c r="F3517" s="94"/>
      <c r="G3517" s="94"/>
      <c r="H3517" s="93"/>
    </row>
    <row r="3518" spans="2:8" x14ac:dyDescent="0.2">
      <c r="B3518"/>
      <c r="C3518"/>
      <c r="D3518"/>
      <c r="E3518" s="100"/>
      <c r="F3518" s="94"/>
      <c r="G3518" s="94"/>
      <c r="H3518" s="93"/>
    </row>
    <row r="3519" spans="2:8" x14ac:dyDescent="0.2">
      <c r="B3519"/>
      <c r="C3519"/>
      <c r="D3519"/>
      <c r="E3519" s="100"/>
      <c r="F3519" s="92"/>
      <c r="G3519" s="92"/>
      <c r="H3519" s="93"/>
    </row>
    <row r="3520" spans="2:8" x14ac:dyDescent="0.2">
      <c r="B3520"/>
      <c r="C3520"/>
      <c r="D3520"/>
      <c r="E3520" s="100"/>
      <c r="F3520" s="94"/>
      <c r="G3520" s="94"/>
      <c r="H3520" s="93"/>
    </row>
    <row r="3521" spans="2:8" x14ac:dyDescent="0.2">
      <c r="B3521"/>
      <c r="C3521"/>
      <c r="D3521"/>
      <c r="E3521" s="100"/>
      <c r="F3521" s="92"/>
      <c r="G3521" s="92"/>
      <c r="H3521" s="93"/>
    </row>
    <row r="3522" spans="2:8" x14ac:dyDescent="0.2">
      <c r="B3522"/>
      <c r="C3522"/>
      <c r="D3522"/>
      <c r="E3522" s="100"/>
      <c r="F3522" s="94"/>
      <c r="G3522" s="94"/>
      <c r="H3522" s="93"/>
    </row>
    <row r="3523" spans="2:8" x14ac:dyDescent="0.2">
      <c r="B3523"/>
      <c r="C3523"/>
      <c r="D3523"/>
      <c r="E3523" s="100"/>
      <c r="F3523" s="94"/>
      <c r="G3523" s="94"/>
      <c r="H3523" s="93"/>
    </row>
    <row r="3524" spans="2:8" x14ac:dyDescent="0.2">
      <c r="B3524"/>
      <c r="C3524"/>
      <c r="D3524"/>
      <c r="E3524" s="100"/>
      <c r="F3524" s="94"/>
      <c r="G3524" s="94"/>
      <c r="H3524" s="93"/>
    </row>
    <row r="3525" spans="2:8" x14ac:dyDescent="0.2">
      <c r="B3525"/>
      <c r="C3525"/>
      <c r="D3525"/>
      <c r="E3525" s="100"/>
      <c r="F3525" s="92"/>
      <c r="G3525" s="92"/>
      <c r="H3525" s="93"/>
    </row>
    <row r="3526" spans="2:8" x14ac:dyDescent="0.2">
      <c r="B3526"/>
      <c r="C3526"/>
      <c r="D3526"/>
      <c r="E3526" s="100"/>
      <c r="F3526" s="94"/>
      <c r="G3526" s="94"/>
      <c r="H3526" s="93"/>
    </row>
    <row r="3527" spans="2:8" x14ac:dyDescent="0.2">
      <c r="B3527"/>
      <c r="C3527"/>
      <c r="D3527"/>
      <c r="E3527" s="100"/>
      <c r="F3527" s="94"/>
      <c r="G3527" s="94"/>
      <c r="H3527" s="93"/>
    </row>
    <row r="3528" spans="2:8" x14ac:dyDescent="0.2">
      <c r="B3528"/>
      <c r="C3528"/>
      <c r="D3528"/>
      <c r="E3528" s="100"/>
      <c r="F3528" s="94"/>
      <c r="G3528" s="94"/>
      <c r="H3528" s="95"/>
    </row>
    <row r="3529" spans="2:8" x14ac:dyDescent="0.2">
      <c r="B3529"/>
      <c r="C3529"/>
      <c r="D3529"/>
      <c r="E3529" s="100"/>
      <c r="F3529" s="94"/>
      <c r="G3529" s="94"/>
      <c r="H3529" s="93"/>
    </row>
    <row r="3530" spans="2:8" x14ac:dyDescent="0.2">
      <c r="B3530"/>
      <c r="C3530"/>
      <c r="D3530"/>
      <c r="E3530" s="100"/>
      <c r="F3530" s="94"/>
      <c r="G3530" s="94"/>
      <c r="H3530" s="93"/>
    </row>
    <row r="3531" spans="2:8" x14ac:dyDescent="0.2">
      <c r="B3531"/>
      <c r="C3531"/>
      <c r="D3531"/>
      <c r="E3531" s="100"/>
      <c r="F3531" s="94"/>
      <c r="G3531" s="94"/>
      <c r="H3531" s="93"/>
    </row>
    <row r="3532" spans="2:8" x14ac:dyDescent="0.2">
      <c r="B3532"/>
      <c r="C3532"/>
      <c r="D3532"/>
      <c r="E3532" s="100"/>
      <c r="F3532" s="94"/>
      <c r="G3532" s="94"/>
      <c r="H3532" s="93"/>
    </row>
    <row r="3533" spans="2:8" x14ac:dyDescent="0.2">
      <c r="B3533"/>
      <c r="C3533"/>
      <c r="D3533"/>
      <c r="E3533" s="100"/>
      <c r="F3533" s="94"/>
      <c r="G3533" s="94"/>
      <c r="H3533" s="93"/>
    </row>
    <row r="3534" spans="2:8" x14ac:dyDescent="0.2">
      <c r="B3534"/>
      <c r="C3534"/>
      <c r="D3534"/>
      <c r="E3534" s="100"/>
      <c r="F3534" s="94"/>
      <c r="G3534" s="94"/>
      <c r="H3534" s="93"/>
    </row>
    <row r="3535" spans="2:8" x14ac:dyDescent="0.2">
      <c r="B3535"/>
      <c r="C3535"/>
      <c r="D3535"/>
      <c r="E3535" s="100"/>
      <c r="F3535" s="94"/>
      <c r="G3535" s="94"/>
      <c r="H3535" s="93"/>
    </row>
    <row r="3536" spans="2:8" x14ac:dyDescent="0.2">
      <c r="B3536"/>
      <c r="C3536"/>
      <c r="D3536"/>
      <c r="E3536" s="100"/>
      <c r="F3536" s="94"/>
      <c r="G3536" s="94"/>
      <c r="H3536" s="95"/>
    </row>
    <row r="3537" spans="2:8" x14ac:dyDescent="0.2">
      <c r="B3537"/>
      <c r="C3537"/>
      <c r="D3537"/>
      <c r="E3537" s="100"/>
      <c r="F3537" s="94"/>
      <c r="G3537" s="94"/>
      <c r="H3537" s="93"/>
    </row>
    <row r="3538" spans="2:8" x14ac:dyDescent="0.2">
      <c r="B3538"/>
      <c r="C3538"/>
      <c r="D3538"/>
      <c r="E3538" s="100"/>
      <c r="F3538" s="94"/>
      <c r="G3538" s="94"/>
      <c r="H3538" s="93"/>
    </row>
    <row r="3539" spans="2:8" x14ac:dyDescent="0.2">
      <c r="B3539"/>
      <c r="C3539"/>
      <c r="D3539"/>
      <c r="E3539" s="100"/>
      <c r="F3539" s="92"/>
      <c r="G3539" s="92"/>
      <c r="H3539" s="93"/>
    </row>
    <row r="3540" spans="2:8" x14ac:dyDescent="0.2">
      <c r="B3540"/>
      <c r="C3540"/>
      <c r="D3540"/>
      <c r="E3540" s="100"/>
      <c r="F3540" s="94"/>
      <c r="G3540" s="94"/>
      <c r="H3540" s="93"/>
    </row>
    <row r="3541" spans="2:8" x14ac:dyDescent="0.2">
      <c r="B3541"/>
      <c r="C3541"/>
      <c r="D3541"/>
      <c r="E3541" s="100"/>
      <c r="F3541" s="92"/>
      <c r="G3541" s="92"/>
      <c r="H3541" s="93"/>
    </row>
    <row r="3542" spans="2:8" x14ac:dyDescent="0.2">
      <c r="B3542"/>
      <c r="C3542"/>
      <c r="D3542"/>
      <c r="E3542" s="100"/>
      <c r="F3542" s="94"/>
      <c r="G3542" s="94"/>
      <c r="H3542" s="95"/>
    </row>
    <row r="3543" spans="2:8" x14ac:dyDescent="0.2">
      <c r="B3543"/>
      <c r="C3543"/>
      <c r="D3543"/>
      <c r="E3543" s="100"/>
      <c r="F3543" s="94"/>
      <c r="G3543" s="94"/>
      <c r="H3543" s="93"/>
    </row>
    <row r="3544" spans="2:8" x14ac:dyDescent="0.2">
      <c r="B3544"/>
      <c r="C3544"/>
      <c r="D3544"/>
      <c r="E3544" s="100"/>
      <c r="F3544" s="92"/>
      <c r="G3544" s="92"/>
      <c r="H3544" s="93"/>
    </row>
    <row r="3545" spans="2:8" x14ac:dyDescent="0.2">
      <c r="B3545"/>
      <c r="C3545"/>
      <c r="D3545"/>
      <c r="E3545" s="100"/>
      <c r="F3545" s="94"/>
      <c r="G3545" s="94"/>
      <c r="H3545" s="95"/>
    </row>
    <row r="3546" spans="2:8" x14ac:dyDescent="0.2">
      <c r="B3546"/>
      <c r="C3546"/>
      <c r="D3546"/>
      <c r="E3546" s="100"/>
      <c r="F3546" s="92"/>
      <c r="G3546" s="92"/>
      <c r="H3546" s="93"/>
    </row>
    <row r="3547" spans="2:8" x14ac:dyDescent="0.2">
      <c r="B3547"/>
      <c r="C3547"/>
      <c r="D3547"/>
      <c r="E3547" s="100"/>
      <c r="F3547" s="92"/>
      <c r="G3547" s="92"/>
      <c r="H3547" s="93"/>
    </row>
    <row r="3548" spans="2:8" x14ac:dyDescent="0.2">
      <c r="B3548"/>
      <c r="C3548"/>
      <c r="D3548"/>
      <c r="E3548" s="100"/>
      <c r="F3548" s="92"/>
      <c r="G3548" s="92"/>
      <c r="H3548" s="93"/>
    </row>
    <row r="3549" spans="2:8" x14ac:dyDescent="0.2">
      <c r="B3549"/>
      <c r="C3549"/>
      <c r="D3549"/>
      <c r="E3549" s="100"/>
      <c r="F3549" s="94"/>
      <c r="G3549" s="94"/>
      <c r="H3549" s="93"/>
    </row>
    <row r="3550" spans="2:8" x14ac:dyDescent="0.2">
      <c r="B3550"/>
      <c r="C3550"/>
      <c r="D3550"/>
      <c r="E3550" s="100"/>
      <c r="F3550" s="94"/>
      <c r="G3550" s="94"/>
      <c r="H3550" s="93"/>
    </row>
    <row r="3551" spans="2:8" x14ac:dyDescent="0.2">
      <c r="B3551"/>
      <c r="C3551"/>
      <c r="D3551"/>
      <c r="E3551" s="100"/>
      <c r="F3551" s="94"/>
      <c r="G3551" s="94"/>
      <c r="H3551" s="93"/>
    </row>
    <row r="3552" spans="2:8" x14ac:dyDescent="0.2">
      <c r="B3552"/>
      <c r="C3552"/>
      <c r="D3552"/>
      <c r="E3552" s="100"/>
      <c r="F3552" s="94"/>
      <c r="G3552" s="94"/>
      <c r="H3552" s="93"/>
    </row>
    <row r="3553" spans="2:11" x14ac:dyDescent="0.2">
      <c r="B3553"/>
      <c r="C3553"/>
      <c r="D3553"/>
      <c r="E3553" s="100"/>
      <c r="F3553" s="94"/>
      <c r="G3553" s="94"/>
      <c r="H3553" s="93"/>
      <c r="K3553" s="9"/>
    </row>
    <row r="3554" spans="2:11" x14ac:dyDescent="0.2">
      <c r="B3554"/>
      <c r="C3554"/>
      <c r="D3554"/>
      <c r="E3554" s="100"/>
      <c r="F3554" s="94"/>
      <c r="G3554" s="94"/>
      <c r="H3554" s="95"/>
    </row>
    <row r="3555" spans="2:11" x14ac:dyDescent="0.2">
      <c r="B3555"/>
      <c r="C3555"/>
      <c r="D3555"/>
      <c r="E3555" s="100"/>
      <c r="F3555" s="94"/>
      <c r="G3555" s="94"/>
      <c r="H3555" s="93"/>
    </row>
    <row r="3556" spans="2:11" x14ac:dyDescent="0.2">
      <c r="B3556"/>
      <c r="C3556"/>
      <c r="D3556"/>
      <c r="E3556" s="100"/>
      <c r="F3556" s="94"/>
      <c r="G3556" s="94"/>
      <c r="H3556" s="93"/>
    </row>
    <row r="3557" spans="2:11" x14ac:dyDescent="0.2">
      <c r="B3557"/>
      <c r="C3557"/>
      <c r="D3557"/>
      <c r="E3557" s="100"/>
      <c r="F3557" s="92"/>
      <c r="G3557" s="92"/>
      <c r="H3557" s="93"/>
    </row>
    <row r="3558" spans="2:11" x14ac:dyDescent="0.2">
      <c r="B3558"/>
      <c r="C3558"/>
      <c r="D3558"/>
      <c r="E3558" s="100"/>
      <c r="F3558" s="94"/>
      <c r="G3558" s="94"/>
      <c r="H3558" s="93"/>
      <c r="K3558" s="9"/>
    </row>
    <row r="3559" spans="2:11" x14ac:dyDescent="0.2">
      <c r="B3559"/>
      <c r="C3559"/>
      <c r="D3559"/>
      <c r="E3559" s="100"/>
      <c r="F3559" s="94"/>
      <c r="G3559" s="94"/>
      <c r="H3559" s="93"/>
    </row>
    <row r="3560" spans="2:11" x14ac:dyDescent="0.2">
      <c r="B3560"/>
      <c r="C3560"/>
      <c r="D3560"/>
      <c r="E3560" s="100"/>
      <c r="F3560" s="94"/>
      <c r="G3560" s="94"/>
      <c r="H3560" s="93"/>
    </row>
    <row r="3561" spans="2:11" x14ac:dyDescent="0.2">
      <c r="B3561"/>
      <c r="C3561"/>
      <c r="D3561"/>
      <c r="E3561" s="100"/>
      <c r="F3561" s="94"/>
      <c r="G3561" s="94"/>
      <c r="H3561" s="95"/>
    </row>
    <row r="3562" spans="2:11" x14ac:dyDescent="0.2">
      <c r="B3562"/>
      <c r="C3562"/>
      <c r="D3562"/>
      <c r="E3562" s="100"/>
      <c r="F3562" s="50"/>
      <c r="G3562" s="50"/>
      <c r="H3562" s="21"/>
    </row>
    <row r="3563" spans="2:11" x14ac:dyDescent="0.2">
      <c r="B3563"/>
      <c r="C3563"/>
      <c r="D3563"/>
      <c r="E3563" s="100"/>
      <c r="F3563" s="50"/>
      <c r="G3563" s="50"/>
      <c r="H3563" s="50"/>
    </row>
    <row r="3564" spans="2:11" x14ac:dyDescent="0.2">
      <c r="B3564"/>
      <c r="C3564"/>
      <c r="D3564"/>
      <c r="E3564" s="100"/>
      <c r="F3564" s="92"/>
      <c r="G3564" s="92"/>
      <c r="H3564" s="93"/>
    </row>
    <row r="3565" spans="2:11" x14ac:dyDescent="0.2">
      <c r="B3565"/>
      <c r="C3565"/>
      <c r="D3565"/>
      <c r="E3565" s="100"/>
      <c r="F3565" s="50"/>
      <c r="G3565" s="50"/>
      <c r="H3565" s="21"/>
      <c r="K3565" s="9"/>
    </row>
    <row r="3566" spans="2:11" x14ac:dyDescent="0.2">
      <c r="B3566"/>
      <c r="C3566"/>
      <c r="D3566"/>
      <c r="E3566" s="100"/>
      <c r="F3566" s="92"/>
      <c r="G3566" s="92"/>
      <c r="H3566" s="93"/>
    </row>
    <row r="3567" spans="2:11" x14ac:dyDescent="0.2">
      <c r="B3567"/>
      <c r="C3567"/>
      <c r="D3567"/>
      <c r="E3567" s="100"/>
      <c r="F3567" s="50"/>
      <c r="G3567" s="50"/>
      <c r="H3567" s="21"/>
    </row>
    <row r="3568" spans="2:11" x14ac:dyDescent="0.2">
      <c r="B3568"/>
      <c r="C3568"/>
      <c r="D3568"/>
      <c r="E3568" s="100"/>
      <c r="F3568" s="50"/>
      <c r="G3568" s="50"/>
      <c r="H3568" s="21"/>
    </row>
    <row r="3569" spans="2:11" x14ac:dyDescent="0.2">
      <c r="B3569"/>
      <c r="C3569"/>
      <c r="D3569"/>
      <c r="E3569" s="100"/>
      <c r="F3569" s="92"/>
      <c r="G3569" s="92"/>
      <c r="H3569" s="93"/>
      <c r="K3569" s="9"/>
    </row>
    <row r="3570" spans="2:11" x14ac:dyDescent="0.2">
      <c r="B3570"/>
      <c r="C3570"/>
      <c r="D3570"/>
      <c r="E3570" s="100"/>
      <c r="F3570" s="92"/>
      <c r="G3570" s="92"/>
      <c r="H3570" s="93"/>
    </row>
    <row r="3571" spans="2:11" x14ac:dyDescent="0.2">
      <c r="B3571"/>
      <c r="C3571"/>
      <c r="D3571"/>
      <c r="E3571" s="100"/>
      <c r="F3571" s="50"/>
      <c r="G3571" s="50"/>
      <c r="H3571" s="21"/>
    </row>
    <row r="3572" spans="2:11" x14ac:dyDescent="0.2">
      <c r="B3572"/>
      <c r="C3572"/>
      <c r="D3572"/>
      <c r="E3572" s="100"/>
      <c r="F3572" s="92"/>
      <c r="G3572" s="92"/>
      <c r="H3572" s="93"/>
    </row>
    <row r="3573" spans="2:11" x14ac:dyDescent="0.2">
      <c r="B3573"/>
      <c r="C3573"/>
      <c r="D3573"/>
      <c r="E3573" s="100"/>
      <c r="F3573" s="50"/>
      <c r="G3573" s="50"/>
      <c r="H3573" s="21"/>
    </row>
    <row r="3574" spans="2:11" x14ac:dyDescent="0.2">
      <c r="B3574"/>
      <c r="C3574"/>
      <c r="D3574"/>
      <c r="E3574" s="100"/>
      <c r="F3574" s="92"/>
      <c r="G3574" s="92"/>
      <c r="H3574" s="93"/>
      <c r="K3574" s="9"/>
    </row>
    <row r="3575" spans="2:11" x14ac:dyDescent="0.2">
      <c r="B3575"/>
      <c r="C3575"/>
      <c r="D3575"/>
      <c r="E3575" s="100"/>
      <c r="F3575" s="50"/>
      <c r="G3575" s="50"/>
      <c r="H3575" s="21"/>
    </row>
    <row r="3576" spans="2:11" x14ac:dyDescent="0.2">
      <c r="B3576"/>
      <c r="C3576"/>
      <c r="D3576"/>
      <c r="E3576" s="100"/>
      <c r="F3576" s="92"/>
      <c r="G3576" s="92"/>
      <c r="H3576" s="93"/>
    </row>
    <row r="3577" spans="2:11" x14ac:dyDescent="0.2">
      <c r="B3577"/>
      <c r="C3577"/>
      <c r="D3577"/>
      <c r="E3577" s="100"/>
      <c r="F3577" s="92"/>
      <c r="G3577" s="92"/>
      <c r="H3577" s="93"/>
    </row>
    <row r="3578" spans="2:11" x14ac:dyDescent="0.2">
      <c r="B3578"/>
      <c r="C3578"/>
      <c r="D3578"/>
      <c r="E3578" s="100"/>
      <c r="F3578" s="92"/>
      <c r="G3578" s="92"/>
      <c r="H3578" s="93"/>
    </row>
    <row r="3579" spans="2:11" x14ac:dyDescent="0.2">
      <c r="B3579"/>
      <c r="C3579"/>
      <c r="D3579"/>
      <c r="E3579" s="100"/>
      <c r="F3579" s="50"/>
      <c r="G3579" s="50"/>
      <c r="H3579" s="21"/>
    </row>
    <row r="3580" spans="2:11" x14ac:dyDescent="0.2">
      <c r="B3580"/>
      <c r="C3580"/>
      <c r="D3580"/>
      <c r="E3580" s="100"/>
      <c r="F3580" s="92"/>
      <c r="G3580" s="92"/>
      <c r="H3580" s="93"/>
    </row>
    <row r="3581" spans="2:11" x14ac:dyDescent="0.2">
      <c r="B3581"/>
      <c r="C3581"/>
      <c r="D3581"/>
      <c r="E3581" s="100"/>
      <c r="F3581" s="50"/>
      <c r="G3581" s="50"/>
      <c r="H3581" s="21"/>
    </row>
    <row r="3582" spans="2:11" x14ac:dyDescent="0.2">
      <c r="B3582"/>
      <c r="C3582"/>
      <c r="D3582"/>
      <c r="E3582" s="100"/>
      <c r="F3582" s="92"/>
      <c r="G3582" s="92"/>
      <c r="H3582" s="93"/>
    </row>
    <row r="3583" spans="2:11" x14ac:dyDescent="0.2">
      <c r="B3583"/>
      <c r="C3583"/>
      <c r="D3583"/>
      <c r="E3583" s="100"/>
      <c r="F3583" s="50"/>
      <c r="G3583" s="50"/>
      <c r="H3583" s="21"/>
    </row>
    <row r="3584" spans="2:11" x14ac:dyDescent="0.2">
      <c r="B3584"/>
      <c r="C3584"/>
      <c r="D3584"/>
      <c r="E3584" s="100"/>
      <c r="F3584" s="56"/>
      <c r="G3584" s="56"/>
      <c r="H3584" s="21"/>
    </row>
    <row r="3585" spans="1:8" x14ac:dyDescent="0.2">
      <c r="B3585"/>
      <c r="C3585"/>
      <c r="D3585"/>
      <c r="E3585" s="100"/>
      <c r="F3585" s="50"/>
      <c r="G3585" s="50"/>
      <c r="H3585" s="21"/>
    </row>
    <row r="3586" spans="1:8" x14ac:dyDescent="0.2">
      <c r="B3586"/>
      <c r="C3586"/>
      <c r="D3586"/>
      <c r="E3586" s="100"/>
      <c r="F3586" s="92"/>
      <c r="G3586" s="92"/>
      <c r="H3586" s="93"/>
    </row>
    <row r="3587" spans="1:8" x14ac:dyDescent="0.2">
      <c r="B3587"/>
      <c r="C3587"/>
      <c r="D3587"/>
      <c r="E3587" s="100"/>
      <c r="F3587" s="92"/>
      <c r="G3587" s="92"/>
      <c r="H3587" s="93"/>
    </row>
    <row r="3588" spans="1:8" x14ac:dyDescent="0.2">
      <c r="A3588" s="100"/>
      <c r="B3588"/>
      <c r="C3588"/>
      <c r="D3588"/>
      <c r="E3588" s="100"/>
      <c r="F3588" s="94"/>
      <c r="G3588" s="94"/>
      <c r="H3588"/>
    </row>
    <row r="3589" spans="1:8" x14ac:dyDescent="0.2">
      <c r="B3589"/>
      <c r="C3589"/>
      <c r="D3589"/>
      <c r="E3589" s="100"/>
      <c r="F3589" s="50"/>
      <c r="G3589" s="50"/>
      <c r="H3589" s="21"/>
    </row>
    <row r="3590" spans="1:8" x14ac:dyDescent="0.2">
      <c r="B3590"/>
      <c r="C3590"/>
      <c r="D3590"/>
      <c r="E3590" s="100"/>
      <c r="F3590" s="50"/>
      <c r="G3590" s="50"/>
      <c r="H3590" s="21"/>
    </row>
    <row r="3591" spans="1:8" x14ac:dyDescent="0.2">
      <c r="B3591"/>
      <c r="C3591"/>
      <c r="D3591"/>
      <c r="E3591" s="100"/>
      <c r="F3591" s="50"/>
      <c r="G3591" s="50"/>
      <c r="H3591" s="21"/>
    </row>
    <row r="3592" spans="1:8" x14ac:dyDescent="0.2">
      <c r="B3592"/>
      <c r="C3592"/>
      <c r="D3592"/>
      <c r="E3592" s="100"/>
      <c r="F3592" s="50"/>
      <c r="G3592" s="50"/>
      <c r="H3592" s="21"/>
    </row>
    <row r="3593" spans="1:8" x14ac:dyDescent="0.2">
      <c r="B3593"/>
      <c r="C3593"/>
      <c r="D3593"/>
      <c r="E3593" s="100"/>
      <c r="F3593" s="92"/>
      <c r="G3593" s="92"/>
      <c r="H3593" s="93"/>
    </row>
    <row r="3594" spans="1:8" x14ac:dyDescent="0.2">
      <c r="B3594"/>
      <c r="C3594"/>
      <c r="D3594"/>
      <c r="E3594" s="100"/>
      <c r="F3594" s="92"/>
      <c r="G3594" s="92"/>
      <c r="H3594" s="93"/>
    </row>
    <row r="3595" spans="1:8" x14ac:dyDescent="0.2">
      <c r="B3595"/>
      <c r="C3595"/>
      <c r="D3595"/>
      <c r="E3595" s="100"/>
      <c r="F3595" s="50"/>
      <c r="G3595" s="50"/>
      <c r="H3595" s="21"/>
    </row>
    <row r="3596" spans="1:8" x14ac:dyDescent="0.2">
      <c r="B3596"/>
      <c r="C3596"/>
      <c r="D3596"/>
      <c r="E3596" s="100"/>
      <c r="F3596" s="56"/>
      <c r="G3596" s="56"/>
      <c r="H3596" s="21"/>
    </row>
    <row r="3597" spans="1:8" x14ac:dyDescent="0.2">
      <c r="B3597"/>
      <c r="C3597"/>
      <c r="D3597"/>
      <c r="E3597" s="100"/>
      <c r="F3597" s="50"/>
      <c r="G3597" s="50"/>
      <c r="H3597" s="21"/>
    </row>
    <row r="3598" spans="1:8" x14ac:dyDescent="0.2">
      <c r="B3598"/>
      <c r="C3598"/>
      <c r="D3598"/>
      <c r="E3598" s="100"/>
      <c r="F3598" s="94"/>
      <c r="G3598" s="94"/>
      <c r="H3598" s="21"/>
    </row>
    <row r="3599" spans="1:8" x14ac:dyDescent="0.2">
      <c r="B3599"/>
      <c r="C3599"/>
      <c r="D3599"/>
      <c r="E3599" s="100"/>
      <c r="F3599" s="92"/>
      <c r="G3599" s="92"/>
      <c r="H3599" s="93"/>
    </row>
    <row r="3600" spans="1:8" x14ac:dyDescent="0.2">
      <c r="B3600"/>
      <c r="C3600"/>
      <c r="D3600"/>
      <c r="E3600" s="100"/>
      <c r="F3600" s="103"/>
      <c r="G3600" s="103"/>
      <c r="H3600" s="21"/>
    </row>
    <row r="3601" spans="2:11" x14ac:dyDescent="0.2">
      <c r="B3601"/>
      <c r="C3601"/>
      <c r="D3601"/>
      <c r="E3601" s="100"/>
      <c r="F3601" s="104"/>
      <c r="G3601" s="104"/>
      <c r="H3601" s="95"/>
    </row>
    <row r="3602" spans="2:11" x14ac:dyDescent="0.2">
      <c r="B3602"/>
      <c r="C3602"/>
      <c r="D3602"/>
      <c r="E3602" s="100"/>
      <c r="F3602" s="105"/>
      <c r="G3602" s="105"/>
      <c r="H3602" s="93"/>
      <c r="K3602" s="9"/>
    </row>
    <row r="3603" spans="2:11" x14ac:dyDescent="0.2">
      <c r="B3603"/>
      <c r="C3603"/>
      <c r="D3603"/>
      <c r="E3603" s="100"/>
      <c r="F3603" s="92"/>
      <c r="G3603" s="92"/>
      <c r="H3603" s="93"/>
    </row>
    <row r="3604" spans="2:11" x14ac:dyDescent="0.2">
      <c r="B3604"/>
      <c r="C3604"/>
      <c r="D3604"/>
      <c r="E3604" s="100"/>
      <c r="F3604" s="50"/>
      <c r="G3604" s="50"/>
      <c r="H3604" s="21"/>
    </row>
    <row r="3605" spans="2:11" x14ac:dyDescent="0.2">
      <c r="B3605"/>
      <c r="C3605"/>
      <c r="D3605"/>
      <c r="E3605" s="100"/>
      <c r="F3605" s="56"/>
      <c r="G3605" s="56"/>
      <c r="H3605" s="21"/>
    </row>
    <row r="3606" spans="2:11" x14ac:dyDescent="0.2">
      <c r="B3606"/>
      <c r="C3606"/>
      <c r="D3606"/>
      <c r="E3606" s="100"/>
      <c r="F3606" s="92"/>
      <c r="G3606" s="92"/>
      <c r="H3606" s="93"/>
    </row>
    <row r="3607" spans="2:11" x14ac:dyDescent="0.2">
      <c r="B3607"/>
      <c r="C3607"/>
      <c r="D3607"/>
      <c r="E3607" s="100"/>
      <c r="F3607" s="50"/>
      <c r="G3607" s="50"/>
      <c r="H3607" s="21"/>
    </row>
    <row r="3608" spans="2:11" x14ac:dyDescent="0.2">
      <c r="B3608"/>
      <c r="C3608"/>
      <c r="D3608"/>
      <c r="E3608" s="100"/>
      <c r="F3608" s="92"/>
      <c r="G3608" s="92"/>
      <c r="H3608" s="93"/>
    </row>
    <row r="3609" spans="2:11" x14ac:dyDescent="0.2">
      <c r="B3609"/>
      <c r="C3609"/>
      <c r="D3609"/>
      <c r="E3609" s="100"/>
      <c r="F3609" s="94"/>
      <c r="G3609" s="94"/>
      <c r="H3609"/>
      <c r="K3609" s="9"/>
    </row>
    <row r="3610" spans="2:11" x14ac:dyDescent="0.2">
      <c r="B3610"/>
      <c r="C3610"/>
      <c r="D3610"/>
      <c r="E3610" s="100"/>
      <c r="F3610" s="92"/>
      <c r="G3610" s="92"/>
      <c r="H3610" s="93"/>
    </row>
    <row r="3611" spans="2:11" x14ac:dyDescent="0.2">
      <c r="B3611"/>
      <c r="C3611"/>
      <c r="D3611"/>
      <c r="E3611" s="100"/>
      <c r="F3611" s="50"/>
      <c r="G3611" s="50"/>
      <c r="H3611" s="21"/>
    </row>
    <row r="3612" spans="2:11" x14ac:dyDescent="0.2">
      <c r="B3612"/>
      <c r="C3612"/>
      <c r="D3612"/>
      <c r="E3612" s="100"/>
      <c r="F3612" s="50"/>
      <c r="G3612" s="50"/>
      <c r="H3612" s="21"/>
    </row>
    <row r="3613" spans="2:11" x14ac:dyDescent="0.2">
      <c r="B3613"/>
      <c r="C3613"/>
      <c r="D3613"/>
      <c r="E3613" s="100"/>
      <c r="F3613" s="92"/>
      <c r="G3613" s="92"/>
      <c r="H3613" s="95"/>
    </row>
    <row r="3614" spans="2:11" x14ac:dyDescent="0.2">
      <c r="B3614"/>
      <c r="C3614"/>
      <c r="D3614"/>
      <c r="E3614" s="100"/>
      <c r="F3614" s="92"/>
      <c r="G3614" s="92"/>
      <c r="H3614" s="93"/>
    </row>
    <row r="3615" spans="2:11" x14ac:dyDescent="0.2">
      <c r="B3615"/>
      <c r="C3615"/>
      <c r="D3615"/>
      <c r="E3615" s="100"/>
      <c r="F3615" s="92"/>
      <c r="G3615" s="92"/>
      <c r="H3615" s="93"/>
    </row>
    <row r="3616" spans="2:11" x14ac:dyDescent="0.2">
      <c r="B3616"/>
      <c r="C3616"/>
      <c r="D3616"/>
      <c r="E3616" s="100"/>
      <c r="F3616" s="50"/>
      <c r="G3616" s="50"/>
      <c r="H3616" s="21"/>
    </row>
    <row r="3617" spans="2:11" x14ac:dyDescent="0.2">
      <c r="B3617"/>
      <c r="C3617"/>
      <c r="D3617"/>
      <c r="E3617" s="100"/>
      <c r="F3617" s="92"/>
      <c r="G3617" s="92"/>
      <c r="H3617" s="93"/>
      <c r="K3617" s="9"/>
    </row>
    <row r="3618" spans="2:11" x14ac:dyDescent="0.2">
      <c r="B3618"/>
      <c r="C3618"/>
      <c r="D3618"/>
      <c r="E3618" s="100"/>
      <c r="F3618" s="50"/>
      <c r="G3618" s="50"/>
      <c r="H3618" s="21"/>
    </row>
    <row r="3619" spans="2:11" x14ac:dyDescent="0.2">
      <c r="B3619"/>
      <c r="C3619"/>
      <c r="D3619"/>
      <c r="E3619" s="100"/>
      <c r="F3619" s="50"/>
      <c r="G3619" s="50"/>
      <c r="H3619" s="21"/>
      <c r="K3619" s="9"/>
    </row>
    <row r="3620" spans="2:11" x14ac:dyDescent="0.2">
      <c r="B3620"/>
      <c r="C3620"/>
      <c r="D3620"/>
      <c r="E3620" s="100"/>
      <c r="F3620" s="92"/>
      <c r="G3620" s="92"/>
      <c r="H3620" s="93"/>
    </row>
    <row r="3621" spans="2:11" x14ac:dyDescent="0.2">
      <c r="B3621"/>
      <c r="C3621"/>
      <c r="D3621"/>
      <c r="E3621" s="100"/>
      <c r="F3621" s="92"/>
      <c r="G3621" s="92"/>
      <c r="H3621" s="93"/>
      <c r="K3621" s="9"/>
    </row>
    <row r="3622" spans="2:11" x14ac:dyDescent="0.2">
      <c r="B3622"/>
      <c r="C3622"/>
      <c r="D3622"/>
      <c r="E3622" s="100"/>
      <c r="F3622" s="92"/>
      <c r="G3622" s="92"/>
      <c r="H3622" s="93"/>
    </row>
    <row r="3623" spans="2:11" x14ac:dyDescent="0.2">
      <c r="B3623"/>
      <c r="C3623"/>
      <c r="D3623"/>
      <c r="E3623" s="100"/>
      <c r="F3623" s="50"/>
      <c r="G3623" s="50"/>
      <c r="H3623" s="21"/>
    </row>
    <row r="3624" spans="2:11" x14ac:dyDescent="0.2">
      <c r="B3624"/>
      <c r="C3624"/>
      <c r="D3624"/>
      <c r="E3624" s="100"/>
      <c r="F3624" s="50"/>
      <c r="G3624" s="50"/>
      <c r="H3624" s="21"/>
    </row>
    <row r="3625" spans="2:11" x14ac:dyDescent="0.2">
      <c r="B3625"/>
      <c r="C3625"/>
      <c r="D3625"/>
      <c r="E3625" s="100"/>
      <c r="F3625" s="92"/>
      <c r="G3625" s="92"/>
      <c r="H3625" s="93"/>
      <c r="K3625" s="9"/>
    </row>
    <row r="3626" spans="2:11" x14ac:dyDescent="0.2">
      <c r="B3626"/>
      <c r="C3626"/>
      <c r="D3626"/>
      <c r="E3626" s="100"/>
      <c r="F3626" s="50"/>
      <c r="G3626" s="50"/>
      <c r="H3626" s="21"/>
    </row>
    <row r="3627" spans="2:11" x14ac:dyDescent="0.2">
      <c r="B3627"/>
      <c r="C3627"/>
      <c r="D3627"/>
      <c r="E3627" s="100"/>
      <c r="F3627" s="50"/>
      <c r="G3627" s="50"/>
      <c r="H3627" s="21"/>
    </row>
    <row r="3628" spans="2:11" x14ac:dyDescent="0.2">
      <c r="B3628"/>
      <c r="C3628"/>
      <c r="D3628"/>
      <c r="E3628" s="100"/>
      <c r="F3628" s="92"/>
      <c r="G3628" s="92"/>
      <c r="H3628" s="93"/>
    </row>
    <row r="3629" spans="2:11" x14ac:dyDescent="0.2">
      <c r="B3629"/>
      <c r="C3629"/>
      <c r="D3629"/>
      <c r="E3629" s="100"/>
      <c r="F3629" s="50"/>
      <c r="G3629" s="50"/>
      <c r="H3629" s="21"/>
    </row>
    <row r="3630" spans="2:11" x14ac:dyDescent="0.2">
      <c r="B3630"/>
      <c r="C3630"/>
      <c r="D3630"/>
      <c r="E3630" s="100"/>
      <c r="F3630" s="50"/>
      <c r="G3630" s="50"/>
      <c r="H3630" s="21"/>
    </row>
    <row r="3631" spans="2:11" x14ac:dyDescent="0.2">
      <c r="B3631"/>
      <c r="C3631"/>
      <c r="D3631"/>
      <c r="E3631" s="100"/>
      <c r="F3631" s="50"/>
      <c r="G3631" s="50"/>
      <c r="H3631" s="21"/>
    </row>
    <row r="3632" spans="2:11" x14ac:dyDescent="0.2">
      <c r="B3632"/>
      <c r="C3632"/>
      <c r="D3632"/>
      <c r="E3632" s="100"/>
      <c r="F3632" s="92"/>
      <c r="G3632" s="92"/>
      <c r="H3632" s="93"/>
    </row>
    <row r="3633" spans="2:11" x14ac:dyDescent="0.2">
      <c r="B3633"/>
      <c r="C3633"/>
      <c r="D3633"/>
      <c r="E3633" s="100"/>
      <c r="F3633" s="50"/>
      <c r="G3633" s="50"/>
      <c r="H3633" s="21"/>
    </row>
    <row r="3634" spans="2:11" x14ac:dyDescent="0.2">
      <c r="B3634"/>
      <c r="C3634"/>
      <c r="D3634"/>
      <c r="E3634" s="100"/>
      <c r="F3634" s="92"/>
      <c r="G3634" s="92"/>
      <c r="H3634" s="93"/>
      <c r="K3634" s="9"/>
    </row>
    <row r="3635" spans="2:11" x14ac:dyDescent="0.2">
      <c r="B3635"/>
      <c r="C3635"/>
      <c r="D3635"/>
      <c r="E3635" s="100"/>
      <c r="F3635" s="50"/>
      <c r="G3635" s="50"/>
      <c r="H3635" s="21"/>
    </row>
    <row r="3636" spans="2:11" x14ac:dyDescent="0.2">
      <c r="B3636"/>
      <c r="C3636"/>
      <c r="D3636"/>
      <c r="E3636" s="100"/>
      <c r="F3636" s="50"/>
      <c r="G3636" s="50"/>
      <c r="H3636" s="21"/>
      <c r="K3636" s="9"/>
    </row>
    <row r="3637" spans="2:11" x14ac:dyDescent="0.2">
      <c r="B3637"/>
      <c r="C3637"/>
      <c r="D3637"/>
      <c r="E3637" s="100"/>
      <c r="F3637" s="50"/>
      <c r="G3637" s="50"/>
      <c r="H3637" s="21"/>
    </row>
    <row r="3638" spans="2:11" x14ac:dyDescent="0.2">
      <c r="B3638"/>
      <c r="C3638"/>
      <c r="D3638"/>
      <c r="E3638" s="100"/>
      <c r="F3638" s="50"/>
      <c r="G3638" s="50"/>
      <c r="H3638" s="21"/>
      <c r="K3638" s="9"/>
    </row>
    <row r="3639" spans="2:11" x14ac:dyDescent="0.2">
      <c r="B3639"/>
      <c r="C3639"/>
      <c r="D3639"/>
      <c r="E3639" s="100"/>
      <c r="F3639" s="92"/>
      <c r="G3639" s="92"/>
      <c r="H3639" s="93"/>
    </row>
    <row r="3640" spans="2:11" x14ac:dyDescent="0.2">
      <c r="B3640"/>
      <c r="C3640"/>
      <c r="D3640"/>
      <c r="E3640" s="100"/>
      <c r="F3640" s="50"/>
      <c r="G3640" s="50"/>
      <c r="H3640" s="21"/>
    </row>
    <row r="3641" spans="2:11" x14ac:dyDescent="0.2">
      <c r="B3641"/>
      <c r="C3641"/>
      <c r="D3641"/>
      <c r="E3641" s="100"/>
      <c r="F3641" s="50"/>
      <c r="G3641" s="50"/>
      <c r="H3641" s="21"/>
    </row>
    <row r="3642" spans="2:11" x14ac:dyDescent="0.2">
      <c r="B3642"/>
      <c r="C3642"/>
      <c r="D3642"/>
      <c r="E3642" s="100"/>
      <c r="F3642" s="92"/>
      <c r="G3642" s="92"/>
      <c r="H3642" s="93"/>
    </row>
    <row r="3643" spans="2:11" x14ac:dyDescent="0.2">
      <c r="B3643"/>
      <c r="C3643"/>
      <c r="D3643"/>
      <c r="E3643" s="100"/>
      <c r="F3643" s="92"/>
      <c r="G3643" s="92"/>
      <c r="H3643" s="93"/>
    </row>
    <row r="3644" spans="2:11" x14ac:dyDescent="0.2">
      <c r="B3644"/>
      <c r="C3644"/>
      <c r="D3644"/>
      <c r="E3644" s="100"/>
      <c r="F3644" s="50"/>
      <c r="G3644" s="50"/>
      <c r="H3644" s="21"/>
    </row>
    <row r="3645" spans="2:11" x14ac:dyDescent="0.2">
      <c r="B3645"/>
      <c r="C3645"/>
      <c r="D3645"/>
      <c r="E3645" s="100"/>
      <c r="F3645" s="50"/>
      <c r="G3645" s="50"/>
      <c r="H3645" s="21"/>
    </row>
    <row r="3646" spans="2:11" x14ac:dyDescent="0.2">
      <c r="B3646"/>
      <c r="C3646"/>
      <c r="D3646"/>
      <c r="E3646" s="100"/>
      <c r="F3646" s="50"/>
      <c r="G3646" s="50"/>
      <c r="H3646" s="21"/>
    </row>
    <row r="3647" spans="2:11" x14ac:dyDescent="0.2">
      <c r="B3647"/>
      <c r="C3647"/>
      <c r="D3647"/>
      <c r="E3647" s="100"/>
      <c r="F3647" s="50"/>
      <c r="G3647" s="50"/>
      <c r="H3647" s="21"/>
    </row>
    <row r="3648" spans="2:11" x14ac:dyDescent="0.2">
      <c r="B3648"/>
      <c r="C3648"/>
      <c r="D3648"/>
      <c r="E3648" s="100"/>
      <c r="F3648" s="50"/>
      <c r="G3648" s="50"/>
      <c r="H3648" s="21"/>
    </row>
    <row r="3649" spans="2:11" x14ac:dyDescent="0.2">
      <c r="B3649"/>
      <c r="C3649"/>
      <c r="D3649"/>
      <c r="E3649" s="100"/>
      <c r="F3649" s="92"/>
      <c r="G3649" s="92"/>
      <c r="H3649" s="93"/>
    </row>
    <row r="3650" spans="2:11" x14ac:dyDescent="0.2">
      <c r="B3650"/>
      <c r="C3650"/>
      <c r="D3650"/>
      <c r="E3650" s="100"/>
      <c r="F3650" s="50"/>
      <c r="G3650" s="50"/>
      <c r="H3650" s="21"/>
    </row>
    <row r="3651" spans="2:11" x14ac:dyDescent="0.2">
      <c r="B3651"/>
      <c r="C3651"/>
      <c r="D3651"/>
      <c r="E3651" s="100"/>
      <c r="F3651" s="50"/>
      <c r="G3651" s="50"/>
      <c r="H3651" s="21"/>
    </row>
    <row r="3652" spans="2:11" x14ac:dyDescent="0.2">
      <c r="B3652"/>
      <c r="C3652"/>
      <c r="D3652"/>
      <c r="E3652" s="100"/>
      <c r="F3652" s="92"/>
      <c r="G3652" s="92"/>
      <c r="H3652" s="93"/>
      <c r="K3652" s="9"/>
    </row>
    <row r="3653" spans="2:11" x14ac:dyDescent="0.2">
      <c r="B3653"/>
      <c r="C3653"/>
      <c r="D3653"/>
      <c r="E3653" s="100"/>
      <c r="F3653" s="92"/>
      <c r="G3653" s="92"/>
      <c r="H3653" s="93"/>
    </row>
    <row r="3654" spans="2:11" x14ac:dyDescent="0.2">
      <c r="B3654"/>
      <c r="C3654"/>
      <c r="D3654"/>
      <c r="E3654" s="100"/>
      <c r="F3654" s="50"/>
      <c r="G3654" s="50"/>
      <c r="H3654" s="21"/>
    </row>
    <row r="3655" spans="2:11" x14ac:dyDescent="0.2">
      <c r="B3655"/>
      <c r="C3655"/>
      <c r="D3655"/>
      <c r="E3655" s="100"/>
      <c r="F3655" s="50"/>
      <c r="G3655" s="50"/>
      <c r="H3655" s="21"/>
    </row>
    <row r="3656" spans="2:11" x14ac:dyDescent="0.2">
      <c r="B3656"/>
      <c r="C3656"/>
      <c r="D3656"/>
      <c r="E3656" s="100"/>
      <c r="F3656" s="50"/>
      <c r="G3656" s="50"/>
      <c r="H3656" s="21"/>
    </row>
    <row r="3657" spans="2:11" x14ac:dyDescent="0.2">
      <c r="B3657"/>
      <c r="C3657"/>
      <c r="D3657"/>
      <c r="E3657" s="100"/>
      <c r="F3657" s="92"/>
      <c r="G3657" s="92"/>
      <c r="H3657" s="93"/>
      <c r="K3657" s="9"/>
    </row>
    <row r="3658" spans="2:11" x14ac:dyDescent="0.2">
      <c r="B3658"/>
      <c r="C3658"/>
      <c r="D3658"/>
      <c r="E3658" s="100"/>
      <c r="F3658" s="50"/>
      <c r="G3658" s="50"/>
      <c r="H3658" s="21"/>
    </row>
    <row r="3659" spans="2:11" x14ac:dyDescent="0.2">
      <c r="B3659"/>
      <c r="C3659"/>
      <c r="D3659"/>
      <c r="E3659" s="100"/>
      <c r="F3659" s="92"/>
      <c r="G3659" s="92"/>
      <c r="H3659" s="93"/>
      <c r="K3659" s="9"/>
    </row>
    <row r="3660" spans="2:11" x14ac:dyDescent="0.2">
      <c r="B3660"/>
      <c r="C3660"/>
      <c r="D3660"/>
      <c r="E3660" s="100"/>
      <c r="F3660" s="50"/>
      <c r="G3660" s="50"/>
      <c r="H3660" s="21"/>
    </row>
    <row r="3661" spans="2:11" x14ac:dyDescent="0.2">
      <c r="B3661"/>
      <c r="C3661"/>
      <c r="D3661"/>
      <c r="E3661" s="100"/>
      <c r="F3661" s="92"/>
      <c r="G3661" s="92"/>
      <c r="H3661" s="93"/>
    </row>
    <row r="3662" spans="2:11" x14ac:dyDescent="0.2">
      <c r="B3662"/>
      <c r="C3662"/>
      <c r="D3662"/>
      <c r="E3662" s="100"/>
      <c r="F3662" s="50"/>
      <c r="G3662" s="50"/>
      <c r="H3662" s="21"/>
    </row>
    <row r="3663" spans="2:11" x14ac:dyDescent="0.2">
      <c r="B3663"/>
      <c r="C3663"/>
      <c r="D3663"/>
      <c r="E3663" s="100"/>
      <c r="F3663" s="50"/>
      <c r="G3663" s="50"/>
      <c r="H3663" s="21"/>
    </row>
    <row r="3664" spans="2:11" x14ac:dyDescent="0.2">
      <c r="B3664"/>
      <c r="C3664"/>
      <c r="D3664"/>
      <c r="E3664" s="100"/>
      <c r="F3664" s="92"/>
      <c r="G3664" s="92"/>
      <c r="H3664" s="93"/>
    </row>
    <row r="3665" spans="2:11" x14ac:dyDescent="0.2">
      <c r="B3665"/>
      <c r="C3665"/>
      <c r="D3665"/>
      <c r="E3665" s="100"/>
      <c r="F3665" s="50"/>
      <c r="G3665" s="50"/>
      <c r="H3665" s="21"/>
    </row>
    <row r="3666" spans="2:11" x14ac:dyDescent="0.2">
      <c r="B3666"/>
      <c r="C3666"/>
      <c r="D3666"/>
      <c r="E3666" s="100"/>
      <c r="F3666" s="92"/>
      <c r="G3666" s="92"/>
      <c r="H3666" s="93"/>
    </row>
    <row r="3667" spans="2:11" x14ac:dyDescent="0.2">
      <c r="B3667"/>
      <c r="C3667"/>
      <c r="D3667"/>
      <c r="E3667" s="100"/>
      <c r="F3667" s="50"/>
      <c r="G3667" s="50"/>
      <c r="H3667" s="21"/>
      <c r="K3667" s="9"/>
    </row>
    <row r="3668" spans="2:11" x14ac:dyDescent="0.2">
      <c r="B3668"/>
      <c r="C3668"/>
      <c r="D3668"/>
      <c r="E3668" s="100"/>
      <c r="F3668" s="50"/>
      <c r="G3668" s="50"/>
      <c r="H3668" s="21"/>
    </row>
    <row r="3669" spans="2:11" x14ac:dyDescent="0.2">
      <c r="B3669"/>
      <c r="C3669"/>
      <c r="D3669"/>
      <c r="E3669" s="100"/>
      <c r="F3669" s="50"/>
      <c r="G3669" s="50"/>
      <c r="H3669" s="21"/>
    </row>
    <row r="3670" spans="2:11" x14ac:dyDescent="0.2">
      <c r="B3670"/>
      <c r="C3670"/>
      <c r="D3670"/>
      <c r="E3670" s="100"/>
      <c r="F3670" s="92"/>
      <c r="G3670" s="92"/>
      <c r="H3670" s="93"/>
    </row>
    <row r="3671" spans="2:11" x14ac:dyDescent="0.2">
      <c r="B3671"/>
      <c r="C3671"/>
      <c r="D3671"/>
      <c r="E3671" s="100"/>
      <c r="F3671" s="50"/>
      <c r="G3671" s="50"/>
      <c r="H3671" s="21"/>
    </row>
    <row r="3672" spans="2:11" x14ac:dyDescent="0.2">
      <c r="B3672"/>
      <c r="C3672"/>
      <c r="D3672"/>
      <c r="E3672" s="100"/>
      <c r="F3672" s="50"/>
      <c r="G3672" s="50"/>
      <c r="H3672" s="21"/>
    </row>
    <row r="3673" spans="2:11" x14ac:dyDescent="0.2">
      <c r="B3673"/>
      <c r="C3673"/>
      <c r="D3673"/>
      <c r="E3673" s="100"/>
      <c r="F3673" s="50"/>
      <c r="G3673" s="50"/>
      <c r="H3673" s="21"/>
    </row>
    <row r="3674" spans="2:11" x14ac:dyDescent="0.2">
      <c r="B3674"/>
      <c r="C3674"/>
      <c r="D3674"/>
      <c r="E3674" s="100"/>
      <c r="F3674" s="50"/>
      <c r="G3674" s="50"/>
      <c r="H3674" s="21"/>
    </row>
    <row r="3675" spans="2:11" x14ac:dyDescent="0.2">
      <c r="B3675"/>
      <c r="C3675"/>
      <c r="D3675"/>
      <c r="E3675" s="100"/>
      <c r="F3675" s="92"/>
      <c r="G3675" s="92"/>
      <c r="H3675" s="93"/>
    </row>
    <row r="3676" spans="2:11" x14ac:dyDescent="0.2">
      <c r="B3676"/>
      <c r="C3676"/>
      <c r="D3676"/>
      <c r="E3676" s="100"/>
      <c r="F3676" s="50"/>
      <c r="G3676" s="50"/>
      <c r="H3676" s="21"/>
    </row>
    <row r="3677" spans="2:11" x14ac:dyDescent="0.2">
      <c r="B3677"/>
      <c r="C3677"/>
      <c r="D3677"/>
      <c r="E3677" s="100"/>
      <c r="F3677" s="50"/>
      <c r="G3677" s="50"/>
      <c r="H3677" s="21"/>
    </row>
    <row r="3678" spans="2:11" x14ac:dyDescent="0.2">
      <c r="B3678"/>
      <c r="C3678"/>
      <c r="D3678"/>
      <c r="E3678" s="100"/>
      <c r="F3678" s="92"/>
      <c r="G3678" s="92"/>
      <c r="H3678" s="93"/>
    </row>
    <row r="3679" spans="2:11" x14ac:dyDescent="0.2">
      <c r="B3679"/>
      <c r="C3679"/>
      <c r="D3679"/>
      <c r="E3679" s="100"/>
      <c r="F3679" s="92"/>
      <c r="G3679" s="92"/>
      <c r="H3679" s="93"/>
    </row>
    <row r="3680" spans="2:11" x14ac:dyDescent="0.2">
      <c r="B3680"/>
      <c r="C3680"/>
      <c r="D3680"/>
      <c r="E3680" s="100"/>
      <c r="F3680" s="50"/>
      <c r="G3680" s="50"/>
      <c r="H3680" s="21"/>
    </row>
    <row r="3681" spans="2:8" x14ac:dyDescent="0.2">
      <c r="B3681"/>
      <c r="C3681"/>
      <c r="D3681"/>
      <c r="E3681" s="100"/>
      <c r="F3681" s="50"/>
      <c r="G3681" s="50"/>
      <c r="H3681" s="21"/>
    </row>
    <row r="3682" spans="2:8" x14ac:dyDescent="0.2">
      <c r="B3682"/>
      <c r="C3682"/>
      <c r="D3682"/>
      <c r="E3682" s="100"/>
      <c r="F3682" s="92"/>
      <c r="G3682" s="92"/>
      <c r="H3682" s="93"/>
    </row>
    <row r="3683" spans="2:8" x14ac:dyDescent="0.2">
      <c r="B3683"/>
      <c r="C3683"/>
      <c r="D3683"/>
      <c r="E3683" s="100"/>
      <c r="F3683" s="50"/>
      <c r="G3683" s="50"/>
      <c r="H3683" s="50"/>
    </row>
    <row r="3684" spans="2:8" x14ac:dyDescent="0.2">
      <c r="B3684"/>
      <c r="C3684"/>
      <c r="D3684"/>
      <c r="E3684" s="100"/>
      <c r="F3684" s="50"/>
      <c r="G3684" s="50"/>
      <c r="H3684" s="21"/>
    </row>
    <row r="3685" spans="2:8" x14ac:dyDescent="0.2">
      <c r="B3685"/>
      <c r="C3685"/>
      <c r="D3685"/>
      <c r="E3685" s="100"/>
      <c r="F3685" s="50"/>
      <c r="G3685" s="50"/>
      <c r="H3685" s="21"/>
    </row>
    <row r="3686" spans="2:8" x14ac:dyDescent="0.2">
      <c r="B3686"/>
      <c r="C3686"/>
      <c r="D3686"/>
      <c r="E3686" s="100"/>
      <c r="F3686" s="92"/>
      <c r="G3686" s="92"/>
      <c r="H3686" s="93"/>
    </row>
    <row r="3687" spans="2:8" x14ac:dyDescent="0.2">
      <c r="B3687"/>
      <c r="C3687"/>
      <c r="D3687"/>
      <c r="E3687" s="100"/>
      <c r="F3687" s="92"/>
      <c r="G3687" s="92"/>
      <c r="H3687" s="93"/>
    </row>
    <row r="3688" spans="2:8" x14ac:dyDescent="0.2">
      <c r="B3688"/>
      <c r="C3688"/>
      <c r="D3688"/>
      <c r="E3688" s="100"/>
      <c r="F3688" s="50"/>
      <c r="G3688" s="50"/>
      <c r="H3688" s="21"/>
    </row>
    <row r="3689" spans="2:8" x14ac:dyDescent="0.2">
      <c r="B3689"/>
      <c r="C3689"/>
      <c r="D3689"/>
      <c r="E3689" s="100"/>
      <c r="F3689" s="92"/>
      <c r="G3689" s="92"/>
      <c r="H3689" s="93"/>
    </row>
    <row r="3690" spans="2:8" x14ac:dyDescent="0.2">
      <c r="B3690"/>
      <c r="C3690"/>
      <c r="D3690"/>
      <c r="E3690" s="100"/>
      <c r="F3690" s="92"/>
      <c r="G3690" s="92"/>
      <c r="H3690" s="93"/>
    </row>
    <row r="3691" spans="2:8" x14ac:dyDescent="0.2">
      <c r="B3691"/>
      <c r="C3691"/>
      <c r="D3691"/>
      <c r="E3691" s="100"/>
      <c r="F3691" s="92"/>
      <c r="G3691" s="92"/>
      <c r="H3691" s="93"/>
    </row>
    <row r="3692" spans="2:8" x14ac:dyDescent="0.2">
      <c r="B3692"/>
      <c r="C3692"/>
      <c r="D3692"/>
      <c r="E3692" s="100"/>
      <c r="F3692" s="50"/>
      <c r="G3692" s="50"/>
      <c r="H3692" s="21"/>
    </row>
    <row r="3693" spans="2:8" x14ac:dyDescent="0.2">
      <c r="B3693"/>
      <c r="C3693"/>
      <c r="D3693"/>
      <c r="E3693" s="100"/>
      <c r="F3693" s="92"/>
      <c r="G3693" s="92"/>
      <c r="H3693" s="21"/>
    </row>
    <row r="3694" spans="2:8" x14ac:dyDescent="0.2">
      <c r="B3694"/>
      <c r="C3694"/>
      <c r="D3694"/>
      <c r="E3694" s="100"/>
      <c r="F3694" s="50"/>
      <c r="G3694" s="50"/>
      <c r="H3694" s="21"/>
    </row>
    <row r="3695" spans="2:8" x14ac:dyDescent="0.2">
      <c r="B3695"/>
      <c r="C3695"/>
      <c r="D3695"/>
      <c r="E3695" s="100"/>
      <c r="F3695" s="92"/>
      <c r="G3695" s="92"/>
      <c r="H3695" s="93"/>
    </row>
    <row r="3696" spans="2:8" x14ac:dyDescent="0.2">
      <c r="B3696"/>
      <c r="C3696"/>
      <c r="D3696"/>
      <c r="E3696" s="100"/>
      <c r="F3696" s="50"/>
      <c r="G3696" s="50"/>
      <c r="H3696" s="21"/>
    </row>
    <row r="3697" spans="1:8" x14ac:dyDescent="0.2">
      <c r="B3697"/>
      <c r="C3697"/>
      <c r="D3697"/>
      <c r="E3697" s="100"/>
      <c r="F3697" s="50"/>
      <c r="G3697" s="50"/>
      <c r="H3697" s="21"/>
    </row>
    <row r="3698" spans="1:8" x14ac:dyDescent="0.2">
      <c r="B3698"/>
      <c r="C3698"/>
      <c r="D3698"/>
      <c r="E3698" s="100"/>
      <c r="F3698" s="50"/>
      <c r="G3698" s="50"/>
      <c r="H3698" s="21"/>
    </row>
    <row r="3699" spans="1:8" x14ac:dyDescent="0.2">
      <c r="B3699"/>
      <c r="C3699"/>
      <c r="D3699"/>
      <c r="E3699" s="100"/>
      <c r="F3699" s="50"/>
      <c r="G3699" s="50"/>
      <c r="H3699" s="50"/>
    </row>
    <row r="3700" spans="1:8" x14ac:dyDescent="0.2">
      <c r="B3700"/>
      <c r="C3700"/>
      <c r="D3700"/>
      <c r="E3700" s="100"/>
      <c r="F3700" s="50"/>
      <c r="G3700" s="50"/>
      <c r="H3700" s="21"/>
    </row>
    <row r="3701" spans="1:8" x14ac:dyDescent="0.2">
      <c r="A3701" s="100"/>
      <c r="B3701"/>
      <c r="C3701"/>
      <c r="D3701"/>
      <c r="E3701" s="100"/>
      <c r="F3701" s="50"/>
      <c r="G3701" s="50"/>
      <c r="H3701" s="21"/>
    </row>
    <row r="3702" spans="1:8" x14ac:dyDescent="0.2">
      <c r="B3702"/>
      <c r="C3702"/>
      <c r="D3702"/>
      <c r="E3702" s="100"/>
      <c r="F3702" s="92"/>
      <c r="G3702" s="92"/>
      <c r="H3702" s="93"/>
    </row>
    <row r="3703" spans="1:8" x14ac:dyDescent="0.2">
      <c r="B3703"/>
      <c r="C3703"/>
      <c r="D3703"/>
      <c r="E3703" s="100"/>
      <c r="F3703" s="92"/>
      <c r="G3703" s="92"/>
      <c r="H3703" s="93"/>
    </row>
    <row r="3704" spans="1:8" x14ac:dyDescent="0.2">
      <c r="B3704"/>
      <c r="C3704"/>
      <c r="D3704"/>
      <c r="E3704" s="100"/>
      <c r="F3704" s="50"/>
      <c r="G3704" s="50"/>
      <c r="H3704" s="21"/>
    </row>
    <row r="3705" spans="1:8" x14ac:dyDescent="0.2">
      <c r="B3705"/>
      <c r="C3705"/>
      <c r="D3705"/>
      <c r="E3705" s="100"/>
      <c r="F3705" s="50"/>
      <c r="G3705" s="50"/>
      <c r="H3705" s="21"/>
    </row>
    <row r="3706" spans="1:8" x14ac:dyDescent="0.2">
      <c r="B3706"/>
      <c r="C3706"/>
      <c r="D3706"/>
      <c r="E3706" s="100"/>
      <c r="F3706" s="50"/>
      <c r="G3706" s="50"/>
      <c r="H3706" s="21"/>
    </row>
    <row r="3707" spans="1:8" x14ac:dyDescent="0.2">
      <c r="B3707"/>
      <c r="C3707"/>
      <c r="D3707"/>
      <c r="E3707" s="100"/>
      <c r="F3707" s="50"/>
      <c r="G3707" s="50"/>
      <c r="H3707" s="21"/>
    </row>
    <row r="3708" spans="1:8" x14ac:dyDescent="0.2">
      <c r="B3708"/>
      <c r="C3708"/>
      <c r="D3708"/>
      <c r="E3708" s="100"/>
      <c r="F3708" s="50"/>
      <c r="G3708" s="50"/>
      <c r="H3708" s="21"/>
    </row>
    <row r="3709" spans="1:8" x14ac:dyDescent="0.2">
      <c r="B3709"/>
      <c r="C3709"/>
      <c r="D3709"/>
      <c r="E3709" s="100"/>
      <c r="F3709" s="92"/>
      <c r="G3709" s="92"/>
      <c r="H3709" s="93"/>
    </row>
    <row r="3710" spans="1:8" x14ac:dyDescent="0.2">
      <c r="B3710"/>
      <c r="C3710"/>
      <c r="D3710"/>
      <c r="E3710" s="100"/>
      <c r="F3710" s="50"/>
      <c r="G3710" s="50"/>
      <c r="H3710" s="21"/>
    </row>
    <row r="3711" spans="1:8" x14ac:dyDescent="0.2">
      <c r="B3711"/>
      <c r="C3711"/>
      <c r="D3711"/>
      <c r="E3711" s="100"/>
      <c r="F3711" s="50"/>
      <c r="G3711" s="50"/>
      <c r="H3711" s="21"/>
    </row>
    <row r="3712" spans="1:8" x14ac:dyDescent="0.2">
      <c r="B3712"/>
      <c r="C3712"/>
      <c r="D3712"/>
      <c r="E3712" s="100"/>
      <c r="F3712" s="50"/>
      <c r="G3712" s="50"/>
      <c r="H3712" s="21"/>
    </row>
    <row r="3713" spans="2:8" x14ac:dyDescent="0.2">
      <c r="B3713"/>
      <c r="C3713"/>
      <c r="D3713"/>
      <c r="E3713" s="100"/>
      <c r="F3713"/>
      <c r="G3713"/>
      <c r="H3713"/>
    </row>
    <row r="3714" spans="2:8" x14ac:dyDescent="0.2">
      <c r="B3714"/>
      <c r="C3714"/>
      <c r="D3714"/>
      <c r="E3714" s="100"/>
      <c r="F3714" s="92"/>
      <c r="G3714" s="92"/>
      <c r="H3714" s="93"/>
    </row>
    <row r="3715" spans="2:8" x14ac:dyDescent="0.2">
      <c r="B3715"/>
      <c r="C3715"/>
      <c r="D3715"/>
      <c r="E3715" s="100"/>
      <c r="F3715" s="50"/>
      <c r="G3715" s="50"/>
      <c r="H3715" s="21"/>
    </row>
    <row r="3716" spans="2:8" x14ac:dyDescent="0.2">
      <c r="B3716"/>
      <c r="C3716"/>
      <c r="D3716"/>
      <c r="E3716" s="100"/>
      <c r="F3716" s="92"/>
      <c r="G3716" s="92"/>
      <c r="H3716" s="93"/>
    </row>
    <row r="3717" spans="2:8" x14ac:dyDescent="0.2">
      <c r="B3717"/>
      <c r="C3717"/>
      <c r="D3717"/>
      <c r="E3717" s="100"/>
      <c r="F3717" s="92"/>
      <c r="G3717" s="92"/>
      <c r="H3717" s="93"/>
    </row>
    <row r="3718" spans="2:8" x14ac:dyDescent="0.2">
      <c r="B3718"/>
      <c r="C3718"/>
      <c r="D3718"/>
      <c r="E3718" s="100"/>
      <c r="F3718" s="56"/>
      <c r="G3718" s="56"/>
      <c r="H3718" s="21"/>
    </row>
    <row r="3719" spans="2:8" x14ac:dyDescent="0.2">
      <c r="B3719"/>
      <c r="C3719"/>
      <c r="D3719"/>
      <c r="E3719" s="100"/>
      <c r="F3719" s="92"/>
      <c r="G3719" s="92"/>
      <c r="H3719" s="93"/>
    </row>
    <row r="3720" spans="2:8" x14ac:dyDescent="0.2">
      <c r="B3720"/>
      <c r="C3720"/>
      <c r="D3720"/>
      <c r="E3720" s="100"/>
      <c r="F3720" s="50"/>
      <c r="G3720" s="50"/>
      <c r="H3720" s="21"/>
    </row>
    <row r="3721" spans="2:8" x14ac:dyDescent="0.2">
      <c r="B3721"/>
      <c r="C3721"/>
      <c r="D3721"/>
      <c r="E3721" s="100"/>
      <c r="F3721" s="92"/>
      <c r="G3721" s="92"/>
      <c r="H3721" s="93"/>
    </row>
    <row r="3722" spans="2:8" x14ac:dyDescent="0.2">
      <c r="B3722"/>
      <c r="C3722"/>
      <c r="D3722"/>
      <c r="E3722" s="100"/>
      <c r="F3722" s="94"/>
      <c r="G3722" s="94"/>
      <c r="H3722" s="21"/>
    </row>
    <row r="3723" spans="2:8" x14ac:dyDescent="0.2">
      <c r="B3723"/>
      <c r="C3723"/>
      <c r="D3723"/>
      <c r="E3723" s="100"/>
      <c r="F3723" s="50"/>
      <c r="G3723" s="50"/>
      <c r="H3723" s="21"/>
    </row>
    <row r="3724" spans="2:8" x14ac:dyDescent="0.2">
      <c r="B3724"/>
      <c r="C3724"/>
      <c r="D3724"/>
      <c r="E3724" s="100"/>
      <c r="F3724" s="50"/>
      <c r="G3724" s="50"/>
      <c r="H3724" s="21"/>
    </row>
    <row r="3725" spans="2:8" x14ac:dyDescent="0.2">
      <c r="B3725"/>
      <c r="C3725"/>
      <c r="D3725"/>
      <c r="E3725" s="100"/>
      <c r="F3725" s="92"/>
      <c r="G3725" s="92"/>
      <c r="H3725" s="93"/>
    </row>
    <row r="3726" spans="2:8" x14ac:dyDescent="0.2">
      <c r="B3726"/>
      <c r="C3726"/>
      <c r="D3726"/>
      <c r="E3726" s="100"/>
      <c r="F3726" s="50"/>
      <c r="G3726" s="50"/>
      <c r="H3726" s="21"/>
    </row>
    <row r="3727" spans="2:8" x14ac:dyDescent="0.2">
      <c r="B3727"/>
      <c r="C3727"/>
      <c r="D3727"/>
      <c r="E3727" s="100"/>
      <c r="F3727" s="50"/>
      <c r="G3727" s="50"/>
      <c r="H3727" s="21"/>
    </row>
    <row r="3728" spans="2:8" x14ac:dyDescent="0.2">
      <c r="B3728"/>
      <c r="C3728"/>
      <c r="D3728"/>
      <c r="E3728" s="100"/>
      <c r="F3728" s="92"/>
      <c r="G3728" s="92"/>
      <c r="H3728" s="93"/>
    </row>
    <row r="3729" spans="2:8" x14ac:dyDescent="0.2">
      <c r="B3729"/>
      <c r="C3729"/>
      <c r="D3729"/>
      <c r="E3729" s="100"/>
      <c r="F3729" s="50"/>
      <c r="G3729" s="50"/>
      <c r="H3729" s="21"/>
    </row>
    <row r="3730" spans="2:8" x14ac:dyDescent="0.2">
      <c r="B3730"/>
      <c r="C3730"/>
      <c r="D3730"/>
      <c r="E3730" s="100"/>
      <c r="F3730" s="92"/>
      <c r="G3730" s="92"/>
      <c r="H3730" s="93"/>
    </row>
    <row r="3731" spans="2:8" x14ac:dyDescent="0.2">
      <c r="B3731"/>
      <c r="C3731"/>
      <c r="D3731"/>
      <c r="E3731" s="100"/>
      <c r="F3731" s="50"/>
      <c r="G3731" s="50"/>
      <c r="H3731" s="21"/>
    </row>
    <row r="3732" spans="2:8" x14ac:dyDescent="0.2">
      <c r="B3732"/>
      <c r="C3732"/>
      <c r="D3732"/>
      <c r="E3732" s="100"/>
      <c r="F3732" s="92"/>
      <c r="G3732" s="92"/>
      <c r="H3732" s="93"/>
    </row>
    <row r="3733" spans="2:8" x14ac:dyDescent="0.2">
      <c r="B3733"/>
      <c r="C3733"/>
      <c r="D3733"/>
      <c r="E3733" s="100"/>
      <c r="F3733" s="50"/>
      <c r="G3733" s="50"/>
      <c r="H3733" s="21"/>
    </row>
    <row r="3734" spans="2:8" x14ac:dyDescent="0.2">
      <c r="B3734"/>
      <c r="C3734"/>
      <c r="D3734"/>
      <c r="E3734" s="100"/>
      <c r="F3734" s="92"/>
      <c r="G3734" s="92"/>
      <c r="H3734" s="93"/>
    </row>
    <row r="3735" spans="2:8" x14ac:dyDescent="0.2">
      <c r="B3735"/>
      <c r="C3735"/>
      <c r="D3735"/>
      <c r="E3735" s="100"/>
      <c r="F3735" s="50"/>
      <c r="G3735" s="50"/>
      <c r="H3735" s="21"/>
    </row>
    <row r="3736" spans="2:8" x14ac:dyDescent="0.2">
      <c r="B3736"/>
      <c r="C3736"/>
      <c r="D3736"/>
      <c r="E3736" s="100"/>
      <c r="F3736" s="50"/>
      <c r="G3736" s="50"/>
      <c r="H3736" s="21"/>
    </row>
    <row r="3737" spans="2:8" x14ac:dyDescent="0.2">
      <c r="B3737"/>
      <c r="C3737"/>
      <c r="D3737"/>
      <c r="E3737" s="100"/>
      <c r="F3737" s="50"/>
      <c r="G3737" s="50"/>
      <c r="H3737" s="21"/>
    </row>
    <row r="3738" spans="2:8" x14ac:dyDescent="0.2">
      <c r="B3738"/>
      <c r="C3738"/>
      <c r="D3738"/>
      <c r="E3738" s="100"/>
      <c r="F3738" s="50"/>
      <c r="G3738" s="50"/>
      <c r="H3738" s="21"/>
    </row>
    <row r="3739" spans="2:8" x14ac:dyDescent="0.2">
      <c r="B3739"/>
      <c r="C3739"/>
      <c r="D3739"/>
      <c r="E3739" s="100"/>
      <c r="F3739" s="50"/>
      <c r="G3739" s="50"/>
      <c r="H3739" s="21"/>
    </row>
    <row r="3740" spans="2:8" x14ac:dyDescent="0.2">
      <c r="B3740"/>
      <c r="C3740"/>
      <c r="D3740"/>
      <c r="E3740" s="100"/>
      <c r="F3740" s="92"/>
      <c r="G3740" s="92"/>
      <c r="H3740" s="93"/>
    </row>
    <row r="3741" spans="2:8" x14ac:dyDescent="0.2">
      <c r="B3741"/>
      <c r="C3741"/>
      <c r="D3741"/>
      <c r="E3741" s="100"/>
      <c r="F3741" s="92"/>
      <c r="G3741" s="92"/>
      <c r="H3741" s="92"/>
    </row>
    <row r="3742" spans="2:8" x14ac:dyDescent="0.2">
      <c r="B3742"/>
      <c r="C3742"/>
      <c r="D3742"/>
      <c r="E3742" s="100"/>
      <c r="F3742"/>
      <c r="G3742"/>
      <c r="H3742"/>
    </row>
    <row r="3743" spans="2:8" x14ac:dyDescent="0.2">
      <c r="B3743"/>
      <c r="C3743"/>
      <c r="D3743"/>
      <c r="E3743" s="100"/>
      <c r="F3743"/>
      <c r="G3743"/>
      <c r="H3743"/>
    </row>
    <row r="3744" spans="2:8" x14ac:dyDescent="0.2">
      <c r="B3744"/>
      <c r="C3744"/>
      <c r="D3744"/>
      <c r="E3744" s="100"/>
      <c r="F3744"/>
      <c r="G3744"/>
      <c r="H3744"/>
    </row>
    <row r="3745" spans="2:8" x14ac:dyDescent="0.2">
      <c r="B3745"/>
      <c r="C3745"/>
      <c r="D3745"/>
      <c r="E3745" s="100"/>
      <c r="F3745"/>
      <c r="G3745"/>
      <c r="H3745"/>
    </row>
    <row r="3746" spans="2:8" x14ac:dyDescent="0.2">
      <c r="B3746"/>
      <c r="C3746"/>
      <c r="D3746"/>
      <c r="E3746" s="100"/>
      <c r="F3746"/>
      <c r="G3746"/>
      <c r="H3746"/>
    </row>
    <row r="3747" spans="2:8" x14ac:dyDescent="0.2">
      <c r="B3747"/>
      <c r="C3747"/>
      <c r="D3747"/>
      <c r="E3747" s="100"/>
      <c r="F3747"/>
      <c r="G3747"/>
      <c r="H3747"/>
    </row>
    <row r="3748" spans="2:8" x14ac:dyDescent="0.2">
      <c r="B3748"/>
      <c r="C3748"/>
      <c r="D3748"/>
      <c r="E3748" s="100"/>
      <c r="F3748"/>
      <c r="G3748"/>
      <c r="H3748"/>
    </row>
    <row r="3749" spans="2:8" x14ac:dyDescent="0.2">
      <c r="B3749"/>
      <c r="C3749"/>
      <c r="D3749"/>
      <c r="E3749" s="100"/>
      <c r="F3749"/>
      <c r="G3749"/>
      <c r="H3749"/>
    </row>
    <row r="3750" spans="2:8" x14ac:dyDescent="0.2">
      <c r="B3750"/>
      <c r="C3750"/>
      <c r="D3750"/>
      <c r="E3750" s="100"/>
      <c r="F3750"/>
      <c r="G3750"/>
      <c r="H3750"/>
    </row>
    <row r="3751" spans="2:8" x14ac:dyDescent="0.2">
      <c r="B3751"/>
      <c r="C3751"/>
      <c r="D3751"/>
      <c r="E3751" s="100"/>
      <c r="F3751"/>
      <c r="G3751"/>
      <c r="H3751"/>
    </row>
    <row r="3752" spans="2:8" x14ac:dyDescent="0.2">
      <c r="B3752"/>
      <c r="C3752"/>
      <c r="D3752"/>
      <c r="E3752" s="100"/>
      <c r="F3752" s="50"/>
      <c r="G3752" s="50"/>
      <c r="H3752" s="50"/>
    </row>
    <row r="3753" spans="2:8" x14ac:dyDescent="0.2">
      <c r="B3753"/>
      <c r="C3753"/>
      <c r="D3753"/>
      <c r="E3753" s="100"/>
      <c r="F3753" s="50"/>
      <c r="G3753" s="50"/>
      <c r="H3753" s="50"/>
    </row>
    <row r="3754" spans="2:8" x14ac:dyDescent="0.2">
      <c r="B3754"/>
      <c r="C3754"/>
      <c r="D3754"/>
      <c r="E3754" s="100"/>
      <c r="F3754" s="50"/>
      <c r="G3754" s="50"/>
      <c r="H3754" s="50"/>
    </row>
    <row r="3755" spans="2:8" x14ac:dyDescent="0.2">
      <c r="B3755"/>
      <c r="C3755"/>
      <c r="D3755"/>
      <c r="E3755" s="100"/>
      <c r="F3755" s="50"/>
      <c r="G3755" s="50"/>
      <c r="H3755" s="50"/>
    </row>
    <row r="3756" spans="2:8" x14ac:dyDescent="0.2">
      <c r="B3756"/>
      <c r="C3756"/>
      <c r="D3756"/>
      <c r="E3756" s="100"/>
      <c r="F3756" s="50"/>
      <c r="G3756" s="50"/>
      <c r="H3756" s="50"/>
    </row>
    <row r="3757" spans="2:8" x14ac:dyDescent="0.2">
      <c r="B3757"/>
      <c r="C3757"/>
      <c r="D3757"/>
      <c r="E3757" s="100"/>
      <c r="F3757" s="50"/>
      <c r="G3757" s="50"/>
      <c r="H3757" s="50"/>
    </row>
    <row r="3758" spans="2:8" x14ac:dyDescent="0.2">
      <c r="B3758"/>
      <c r="C3758"/>
      <c r="D3758"/>
      <c r="E3758" s="100"/>
      <c r="F3758" s="50"/>
      <c r="G3758" s="50"/>
      <c r="H3758" s="50"/>
    </row>
    <row r="3759" spans="2:8" x14ac:dyDescent="0.2">
      <c r="B3759"/>
      <c r="C3759"/>
      <c r="D3759"/>
      <c r="E3759" s="100"/>
      <c r="F3759" s="50"/>
      <c r="G3759" s="50"/>
      <c r="H3759" s="50"/>
    </row>
    <row r="3760" spans="2:8" x14ac:dyDescent="0.2">
      <c r="B3760"/>
      <c r="C3760"/>
      <c r="D3760"/>
      <c r="E3760" s="100"/>
      <c r="F3760" s="50"/>
      <c r="G3760" s="50"/>
      <c r="H3760" s="50"/>
    </row>
    <row r="3761" spans="2:8" x14ac:dyDescent="0.2">
      <c r="B3761"/>
      <c r="C3761"/>
      <c r="D3761"/>
      <c r="E3761" s="100"/>
      <c r="F3761" s="50"/>
      <c r="G3761" s="50"/>
      <c r="H3761" s="50"/>
    </row>
    <row r="3762" spans="2:8" x14ac:dyDescent="0.2">
      <c r="B3762"/>
      <c r="C3762"/>
      <c r="D3762"/>
      <c r="E3762" s="100"/>
      <c r="F3762" s="50"/>
      <c r="G3762" s="50"/>
      <c r="H3762" s="50"/>
    </row>
    <row r="3763" spans="2:8" x14ac:dyDescent="0.2">
      <c r="B3763"/>
      <c r="C3763"/>
      <c r="D3763"/>
      <c r="E3763" s="100"/>
      <c r="F3763" s="50"/>
      <c r="G3763" s="50"/>
      <c r="H3763" s="50"/>
    </row>
    <row r="3764" spans="2:8" x14ac:dyDescent="0.2">
      <c r="B3764"/>
      <c r="C3764"/>
      <c r="D3764"/>
      <c r="E3764" s="100"/>
      <c r="F3764" s="50"/>
      <c r="G3764" s="50"/>
      <c r="H3764" s="50"/>
    </row>
    <row r="3765" spans="2:8" x14ac:dyDescent="0.2">
      <c r="B3765"/>
      <c r="C3765"/>
      <c r="D3765"/>
      <c r="E3765" s="100"/>
      <c r="F3765" s="50"/>
      <c r="G3765" s="50"/>
      <c r="H3765" s="50"/>
    </row>
    <row r="3766" spans="2:8" x14ac:dyDescent="0.2">
      <c r="B3766"/>
      <c r="C3766"/>
      <c r="D3766"/>
      <c r="E3766" s="100"/>
      <c r="F3766" s="50"/>
      <c r="G3766" s="50"/>
      <c r="H3766" s="50"/>
    </row>
    <row r="3767" spans="2:8" x14ac:dyDescent="0.2">
      <c r="B3767"/>
      <c r="C3767"/>
      <c r="D3767"/>
      <c r="E3767" s="100"/>
      <c r="F3767" s="50"/>
      <c r="G3767" s="50"/>
      <c r="H3767" s="50"/>
    </row>
    <row r="3768" spans="2:8" x14ac:dyDescent="0.2">
      <c r="B3768"/>
      <c r="C3768"/>
      <c r="D3768"/>
      <c r="E3768" s="100"/>
      <c r="F3768" s="50"/>
      <c r="G3768" s="50"/>
      <c r="H3768" s="50"/>
    </row>
    <row r="3769" spans="2:8" x14ac:dyDescent="0.2">
      <c r="B3769"/>
      <c r="C3769"/>
      <c r="D3769"/>
      <c r="E3769" s="100"/>
      <c r="F3769" s="50"/>
      <c r="G3769" s="50"/>
      <c r="H3769" s="50"/>
    </row>
    <row r="3770" spans="2:8" x14ac:dyDescent="0.2">
      <c r="B3770"/>
      <c r="C3770"/>
      <c r="D3770"/>
      <c r="E3770" s="100"/>
      <c r="F3770" s="50"/>
      <c r="G3770" s="50"/>
      <c r="H3770" s="50"/>
    </row>
    <row r="3771" spans="2:8" x14ac:dyDescent="0.2">
      <c r="B3771"/>
      <c r="C3771"/>
      <c r="D3771"/>
      <c r="E3771" s="100"/>
      <c r="F3771" s="50"/>
      <c r="G3771" s="50"/>
      <c r="H3771" s="50"/>
    </row>
    <row r="3772" spans="2:8" x14ac:dyDescent="0.2">
      <c r="B3772"/>
      <c r="C3772"/>
      <c r="D3772"/>
      <c r="E3772" s="100"/>
      <c r="F3772" s="50"/>
      <c r="G3772" s="50"/>
      <c r="H3772" s="50"/>
    </row>
    <row r="3773" spans="2:8" x14ac:dyDescent="0.2">
      <c r="B3773"/>
      <c r="C3773"/>
      <c r="D3773"/>
      <c r="E3773" s="100"/>
      <c r="F3773" s="50"/>
      <c r="G3773" s="50"/>
      <c r="H3773" s="50"/>
    </row>
    <row r="3774" spans="2:8" x14ac:dyDescent="0.2">
      <c r="B3774"/>
      <c r="C3774"/>
      <c r="D3774"/>
      <c r="E3774" s="100"/>
      <c r="F3774" s="50"/>
      <c r="G3774" s="50"/>
      <c r="H3774" s="50"/>
    </row>
    <row r="3775" spans="2:8" x14ac:dyDescent="0.2">
      <c r="B3775"/>
      <c r="C3775"/>
      <c r="D3775"/>
      <c r="E3775" s="100"/>
      <c r="F3775" s="50"/>
      <c r="G3775" s="50"/>
      <c r="H3775" s="50"/>
    </row>
    <row r="3776" spans="2:8" x14ac:dyDescent="0.2">
      <c r="B3776"/>
      <c r="C3776"/>
      <c r="D3776"/>
      <c r="E3776" s="100"/>
      <c r="F3776" s="50"/>
      <c r="G3776" s="50"/>
      <c r="H3776" s="50"/>
    </row>
    <row r="3777" spans="2:8" x14ac:dyDescent="0.2">
      <c r="B3777"/>
      <c r="C3777"/>
      <c r="D3777"/>
      <c r="E3777" s="100"/>
      <c r="F3777" s="50"/>
      <c r="G3777" s="50"/>
      <c r="H3777" s="50"/>
    </row>
    <row r="3778" spans="2:8" x14ac:dyDescent="0.2">
      <c r="B3778"/>
      <c r="C3778"/>
      <c r="D3778"/>
      <c r="E3778" s="100"/>
      <c r="F3778" s="50"/>
      <c r="G3778" s="50"/>
      <c r="H3778" s="50"/>
    </row>
    <row r="3779" spans="2:8" x14ac:dyDescent="0.2">
      <c r="B3779"/>
      <c r="C3779"/>
      <c r="D3779"/>
      <c r="E3779" s="100"/>
      <c r="F3779" s="50"/>
      <c r="G3779" s="50"/>
      <c r="H3779" s="50"/>
    </row>
    <row r="3780" spans="2:8" x14ac:dyDescent="0.2">
      <c r="B3780"/>
      <c r="C3780"/>
      <c r="D3780"/>
      <c r="E3780" s="100"/>
      <c r="F3780" s="50"/>
      <c r="G3780" s="50"/>
      <c r="H3780" s="50"/>
    </row>
    <row r="3781" spans="2:8" x14ac:dyDescent="0.2">
      <c r="B3781"/>
      <c r="C3781"/>
      <c r="D3781"/>
      <c r="E3781" s="100"/>
      <c r="F3781" s="50"/>
      <c r="G3781" s="50"/>
      <c r="H3781" s="50"/>
    </row>
    <row r="3782" spans="2:8" x14ac:dyDescent="0.2">
      <c r="B3782"/>
      <c r="C3782"/>
      <c r="D3782"/>
      <c r="E3782" s="100"/>
      <c r="F3782" s="50"/>
      <c r="G3782" s="50"/>
      <c r="H3782" s="50"/>
    </row>
    <row r="3783" spans="2:8" x14ac:dyDescent="0.2">
      <c r="B3783"/>
      <c r="C3783"/>
      <c r="D3783"/>
      <c r="E3783" s="100"/>
      <c r="F3783" s="50"/>
      <c r="G3783" s="50"/>
      <c r="H3783" s="50"/>
    </row>
    <row r="3784" spans="2:8" x14ac:dyDescent="0.2">
      <c r="B3784"/>
      <c r="C3784"/>
      <c r="D3784"/>
      <c r="E3784" s="100"/>
      <c r="F3784" s="50"/>
      <c r="G3784" s="50"/>
      <c r="H3784" s="50"/>
    </row>
    <row r="3785" spans="2:8" x14ac:dyDescent="0.2">
      <c r="B3785"/>
      <c r="C3785"/>
      <c r="D3785"/>
      <c r="E3785" s="100"/>
      <c r="F3785" s="50"/>
      <c r="G3785" s="50"/>
      <c r="H3785" s="50"/>
    </row>
    <row r="3786" spans="2:8" x14ac:dyDescent="0.2">
      <c r="B3786"/>
      <c r="C3786"/>
      <c r="D3786"/>
      <c r="E3786" s="100"/>
      <c r="F3786" s="50"/>
      <c r="G3786" s="50"/>
      <c r="H3786" s="50"/>
    </row>
    <row r="3787" spans="2:8" x14ac:dyDescent="0.2">
      <c r="B3787"/>
      <c r="C3787"/>
      <c r="D3787"/>
      <c r="E3787" s="100"/>
      <c r="F3787" s="50"/>
      <c r="G3787" s="50"/>
      <c r="H3787" s="50"/>
    </row>
    <row r="3788" spans="2:8" x14ac:dyDescent="0.2">
      <c r="B3788"/>
      <c r="C3788"/>
      <c r="D3788"/>
      <c r="E3788" s="100"/>
      <c r="F3788" s="50"/>
      <c r="G3788" s="50"/>
      <c r="H3788" s="50"/>
    </row>
    <row r="3789" spans="2:8" x14ac:dyDescent="0.2">
      <c r="B3789"/>
      <c r="C3789"/>
      <c r="D3789"/>
      <c r="E3789" s="100"/>
      <c r="F3789" s="50"/>
      <c r="G3789" s="50"/>
      <c r="H3789" s="50"/>
    </row>
    <row r="3790" spans="2:8" x14ac:dyDescent="0.2">
      <c r="B3790"/>
      <c r="C3790"/>
      <c r="D3790"/>
      <c r="E3790" s="100"/>
      <c r="F3790" s="50"/>
      <c r="G3790" s="50"/>
      <c r="H3790" s="50"/>
    </row>
    <row r="3791" spans="2:8" x14ac:dyDescent="0.2">
      <c r="B3791"/>
      <c r="C3791"/>
      <c r="D3791"/>
      <c r="E3791" s="100"/>
      <c r="F3791" s="50"/>
      <c r="G3791" s="50"/>
      <c r="H3791" s="50"/>
    </row>
    <row r="3792" spans="2:8" x14ac:dyDescent="0.2">
      <c r="B3792"/>
      <c r="C3792"/>
      <c r="D3792"/>
      <c r="E3792" s="100"/>
      <c r="F3792" s="50"/>
      <c r="G3792" s="50"/>
      <c r="H3792" s="50"/>
    </row>
    <row r="3793" spans="2:8" x14ac:dyDescent="0.2">
      <c r="B3793"/>
      <c r="C3793"/>
      <c r="D3793"/>
      <c r="E3793" s="100"/>
      <c r="F3793" s="50"/>
      <c r="G3793" s="50"/>
      <c r="H3793" s="50"/>
    </row>
    <row r="3794" spans="2:8" x14ac:dyDescent="0.2">
      <c r="B3794"/>
      <c r="C3794"/>
      <c r="D3794"/>
      <c r="E3794" s="100"/>
      <c r="F3794" s="50"/>
      <c r="G3794" s="50"/>
      <c r="H3794" s="50"/>
    </row>
    <row r="3795" spans="2:8" x14ac:dyDescent="0.2">
      <c r="B3795"/>
      <c r="C3795"/>
      <c r="D3795"/>
      <c r="E3795" s="100"/>
      <c r="F3795" s="50"/>
      <c r="G3795" s="50"/>
      <c r="H3795" s="50"/>
    </row>
    <row r="3796" spans="2:8" x14ac:dyDescent="0.2">
      <c r="B3796"/>
      <c r="C3796"/>
      <c r="D3796"/>
      <c r="E3796" s="100"/>
      <c r="F3796" s="50"/>
      <c r="G3796" s="50"/>
      <c r="H3796" s="50"/>
    </row>
    <row r="3797" spans="2:8" x14ac:dyDescent="0.2">
      <c r="B3797"/>
      <c r="C3797"/>
      <c r="D3797"/>
      <c r="E3797" s="100"/>
      <c r="F3797" s="50"/>
      <c r="G3797" s="50"/>
      <c r="H3797" s="50"/>
    </row>
    <row r="3798" spans="2:8" x14ac:dyDescent="0.2">
      <c r="B3798"/>
      <c r="C3798"/>
      <c r="D3798"/>
      <c r="E3798" s="100"/>
      <c r="F3798" s="50"/>
      <c r="G3798" s="50"/>
      <c r="H3798" s="50"/>
    </row>
    <row r="3799" spans="2:8" x14ac:dyDescent="0.2">
      <c r="B3799"/>
      <c r="C3799"/>
      <c r="D3799"/>
      <c r="E3799" s="100"/>
      <c r="F3799" s="50"/>
      <c r="G3799" s="50"/>
      <c r="H3799" s="50"/>
    </row>
    <row r="3800" spans="2:8" x14ac:dyDescent="0.2">
      <c r="B3800"/>
      <c r="C3800"/>
      <c r="D3800"/>
      <c r="E3800" s="100"/>
      <c r="F3800" s="50"/>
      <c r="G3800" s="50"/>
      <c r="H3800" s="50"/>
    </row>
    <row r="3801" spans="2:8" x14ac:dyDescent="0.2">
      <c r="B3801"/>
      <c r="C3801"/>
      <c r="D3801"/>
      <c r="E3801" s="100"/>
      <c r="F3801" s="50"/>
      <c r="G3801" s="50"/>
      <c r="H3801" s="50"/>
    </row>
    <row r="3802" spans="2:8" x14ac:dyDescent="0.2">
      <c r="B3802"/>
      <c r="C3802"/>
      <c r="D3802"/>
      <c r="E3802" s="100"/>
      <c r="F3802" s="50"/>
      <c r="G3802" s="50"/>
      <c r="H3802" s="50"/>
    </row>
    <row r="3803" spans="2:8" x14ac:dyDescent="0.2">
      <c r="B3803"/>
      <c r="C3803"/>
      <c r="D3803"/>
      <c r="E3803" s="100"/>
      <c r="F3803" s="50"/>
      <c r="G3803" s="50"/>
      <c r="H3803" s="50"/>
    </row>
    <row r="3804" spans="2:8" x14ac:dyDescent="0.2">
      <c r="B3804"/>
      <c r="C3804"/>
      <c r="D3804"/>
      <c r="E3804" s="100"/>
      <c r="F3804" s="50"/>
      <c r="G3804" s="50"/>
      <c r="H3804" s="50"/>
    </row>
    <row r="3805" spans="2:8" x14ac:dyDescent="0.2">
      <c r="B3805"/>
      <c r="C3805"/>
      <c r="D3805"/>
      <c r="E3805" s="100"/>
      <c r="F3805" s="50"/>
      <c r="G3805" s="50"/>
      <c r="H3805" s="50"/>
    </row>
    <row r="3806" spans="2:8" x14ac:dyDescent="0.2">
      <c r="B3806"/>
      <c r="C3806"/>
      <c r="D3806"/>
      <c r="E3806" s="100"/>
      <c r="F3806" s="50"/>
      <c r="G3806" s="50"/>
      <c r="H3806" s="50"/>
    </row>
    <row r="3807" spans="2:8" x14ac:dyDescent="0.2">
      <c r="B3807"/>
      <c r="C3807"/>
      <c r="D3807"/>
      <c r="E3807" s="100"/>
      <c r="F3807" s="50"/>
      <c r="G3807" s="50"/>
      <c r="H3807" s="50"/>
    </row>
    <row r="3808" spans="2:8" x14ac:dyDescent="0.2">
      <c r="B3808"/>
      <c r="C3808"/>
      <c r="D3808"/>
      <c r="E3808" s="100"/>
      <c r="F3808" s="50"/>
      <c r="G3808" s="50"/>
      <c r="H3808" s="50"/>
    </row>
    <row r="3809" spans="2:8" x14ac:dyDescent="0.2">
      <c r="B3809"/>
      <c r="C3809"/>
      <c r="D3809"/>
      <c r="E3809" s="100"/>
      <c r="F3809" s="50"/>
      <c r="G3809" s="50"/>
      <c r="H3809" s="50"/>
    </row>
    <row r="3810" spans="2:8" x14ac:dyDescent="0.2">
      <c r="B3810"/>
      <c r="C3810"/>
      <c r="D3810"/>
      <c r="E3810" s="100"/>
      <c r="F3810" s="50"/>
      <c r="G3810" s="50"/>
      <c r="H3810" s="50"/>
    </row>
    <row r="3811" spans="2:8" x14ac:dyDescent="0.2">
      <c r="B3811"/>
      <c r="C3811"/>
      <c r="D3811"/>
      <c r="E3811" s="100"/>
      <c r="F3811" s="50"/>
      <c r="G3811" s="50"/>
      <c r="H3811" s="50"/>
    </row>
    <row r="3812" spans="2:8" x14ac:dyDescent="0.2">
      <c r="B3812"/>
      <c r="C3812"/>
      <c r="D3812"/>
      <c r="E3812" s="100"/>
      <c r="F3812" s="50"/>
      <c r="G3812" s="50"/>
      <c r="H3812" s="50"/>
    </row>
    <row r="3813" spans="2:8" x14ac:dyDescent="0.2">
      <c r="B3813"/>
      <c r="C3813"/>
      <c r="D3813"/>
      <c r="E3813" s="100"/>
      <c r="F3813" s="50"/>
      <c r="G3813" s="50"/>
      <c r="H3813" s="50"/>
    </row>
    <row r="3814" spans="2:8" x14ac:dyDescent="0.2">
      <c r="B3814"/>
      <c r="C3814"/>
      <c r="D3814"/>
      <c r="E3814" s="100"/>
      <c r="F3814" s="50"/>
      <c r="G3814" s="50"/>
      <c r="H3814" s="50"/>
    </row>
    <row r="3815" spans="2:8" x14ac:dyDescent="0.2">
      <c r="B3815"/>
      <c r="C3815"/>
      <c r="D3815"/>
      <c r="E3815" s="100"/>
      <c r="F3815" s="50"/>
      <c r="G3815" s="50"/>
      <c r="H3815" s="50"/>
    </row>
    <row r="3816" spans="2:8" x14ac:dyDescent="0.2">
      <c r="B3816"/>
      <c r="C3816"/>
      <c r="D3816"/>
      <c r="E3816" s="100"/>
      <c r="F3816" s="50"/>
      <c r="G3816" s="50"/>
      <c r="H3816" s="50"/>
    </row>
    <row r="3817" spans="2:8" x14ac:dyDescent="0.2">
      <c r="B3817"/>
      <c r="C3817"/>
      <c r="D3817"/>
      <c r="E3817" s="100"/>
      <c r="F3817" s="50"/>
      <c r="G3817" s="50"/>
      <c r="H3817" s="50"/>
    </row>
    <row r="3818" spans="2:8" x14ac:dyDescent="0.2">
      <c r="B3818"/>
      <c r="C3818"/>
      <c r="D3818"/>
      <c r="E3818" s="100"/>
      <c r="F3818" s="50"/>
      <c r="G3818" s="50"/>
      <c r="H3818" s="50"/>
    </row>
    <row r="3819" spans="2:8" x14ac:dyDescent="0.2">
      <c r="B3819"/>
      <c r="C3819"/>
      <c r="D3819"/>
      <c r="E3819" s="100"/>
      <c r="F3819" s="50"/>
      <c r="G3819" s="50"/>
      <c r="H3819" s="50"/>
    </row>
    <row r="3820" spans="2:8" x14ac:dyDescent="0.2">
      <c r="B3820"/>
      <c r="C3820"/>
      <c r="D3820"/>
      <c r="E3820" s="100"/>
      <c r="F3820" s="50"/>
      <c r="G3820" s="50"/>
      <c r="H3820" s="50"/>
    </row>
    <row r="3821" spans="2:8" x14ac:dyDescent="0.2">
      <c r="B3821"/>
      <c r="C3821"/>
      <c r="D3821"/>
      <c r="E3821" s="100"/>
      <c r="F3821" s="50"/>
      <c r="G3821" s="50"/>
      <c r="H3821" s="50"/>
    </row>
    <row r="3822" spans="2:8" x14ac:dyDescent="0.2">
      <c r="B3822"/>
      <c r="C3822"/>
      <c r="D3822"/>
      <c r="E3822" s="100"/>
      <c r="F3822" s="50"/>
      <c r="G3822" s="50"/>
      <c r="H3822" s="50"/>
    </row>
    <row r="3823" spans="2:8" x14ac:dyDescent="0.2">
      <c r="B3823"/>
      <c r="C3823"/>
      <c r="D3823"/>
      <c r="E3823" s="100"/>
      <c r="F3823" s="50"/>
      <c r="G3823" s="50"/>
      <c r="H3823" s="50"/>
    </row>
    <row r="3824" spans="2:8" x14ac:dyDescent="0.2">
      <c r="B3824"/>
      <c r="C3824"/>
      <c r="D3824"/>
      <c r="E3824" s="100"/>
      <c r="F3824" s="50"/>
      <c r="G3824" s="50"/>
      <c r="H3824" s="50"/>
    </row>
    <row r="3825" spans="2:8" x14ac:dyDescent="0.2">
      <c r="B3825"/>
      <c r="C3825"/>
      <c r="D3825"/>
      <c r="E3825" s="100"/>
      <c r="F3825" s="50"/>
      <c r="G3825" s="50"/>
      <c r="H3825" s="50"/>
    </row>
    <row r="3826" spans="2:8" x14ac:dyDescent="0.2">
      <c r="B3826"/>
      <c r="C3826"/>
      <c r="D3826"/>
      <c r="E3826" s="100"/>
      <c r="F3826" s="50"/>
      <c r="G3826" s="50"/>
      <c r="H3826" s="50"/>
    </row>
    <row r="3827" spans="2:8" x14ac:dyDescent="0.2">
      <c r="B3827"/>
      <c r="C3827"/>
      <c r="D3827"/>
      <c r="E3827" s="100"/>
      <c r="F3827" s="50"/>
      <c r="G3827" s="50"/>
      <c r="H3827" s="50"/>
    </row>
    <row r="3828" spans="2:8" x14ac:dyDescent="0.2">
      <c r="B3828"/>
      <c r="C3828"/>
      <c r="D3828"/>
      <c r="E3828" s="100"/>
      <c r="F3828" s="50"/>
      <c r="G3828" s="50"/>
      <c r="H3828" s="50"/>
    </row>
    <row r="3829" spans="2:8" x14ac:dyDescent="0.2">
      <c r="B3829"/>
      <c r="C3829"/>
      <c r="D3829"/>
      <c r="E3829" s="100"/>
      <c r="F3829" s="50"/>
      <c r="G3829" s="50"/>
      <c r="H3829" s="50"/>
    </row>
    <row r="3830" spans="2:8" x14ac:dyDescent="0.2">
      <c r="B3830"/>
      <c r="C3830"/>
      <c r="D3830"/>
      <c r="E3830" s="100"/>
      <c r="F3830" s="50"/>
      <c r="G3830" s="50"/>
      <c r="H3830" s="50"/>
    </row>
    <row r="3831" spans="2:8" x14ac:dyDescent="0.2">
      <c r="B3831"/>
      <c r="C3831"/>
      <c r="D3831"/>
      <c r="E3831" s="100"/>
      <c r="F3831" s="50"/>
      <c r="G3831" s="50"/>
      <c r="H3831" s="50"/>
    </row>
    <row r="3832" spans="2:8" x14ac:dyDescent="0.2">
      <c r="B3832"/>
      <c r="C3832"/>
      <c r="D3832"/>
      <c r="E3832" s="100"/>
      <c r="F3832" s="50"/>
      <c r="G3832" s="50"/>
      <c r="H3832" s="50"/>
    </row>
    <row r="3833" spans="2:8" x14ac:dyDescent="0.2">
      <c r="B3833"/>
      <c r="C3833"/>
      <c r="D3833"/>
      <c r="E3833" s="100"/>
      <c r="F3833" s="50"/>
      <c r="G3833" s="50"/>
      <c r="H3833" s="50"/>
    </row>
    <row r="3834" spans="2:8" x14ac:dyDescent="0.2">
      <c r="B3834"/>
      <c r="C3834"/>
      <c r="D3834"/>
      <c r="E3834" s="100"/>
      <c r="F3834" s="50"/>
      <c r="G3834" s="50"/>
      <c r="H3834" s="50"/>
    </row>
    <row r="3835" spans="2:8" x14ac:dyDescent="0.2">
      <c r="B3835"/>
      <c r="C3835"/>
      <c r="D3835"/>
      <c r="E3835" s="100"/>
      <c r="F3835" s="50"/>
      <c r="G3835" s="50"/>
      <c r="H3835" s="50"/>
    </row>
    <row r="3836" spans="2:8" x14ac:dyDescent="0.2">
      <c r="B3836"/>
      <c r="C3836"/>
      <c r="D3836"/>
      <c r="E3836" s="100"/>
      <c r="F3836" s="50"/>
      <c r="G3836" s="50"/>
      <c r="H3836" s="50"/>
    </row>
    <row r="3837" spans="2:8" x14ac:dyDescent="0.2">
      <c r="B3837"/>
      <c r="C3837"/>
      <c r="D3837"/>
      <c r="E3837" s="100"/>
      <c r="F3837" s="50"/>
      <c r="G3837" s="50"/>
      <c r="H3837" s="50"/>
    </row>
    <row r="3838" spans="2:8" x14ac:dyDescent="0.2">
      <c r="B3838"/>
      <c r="C3838"/>
      <c r="D3838"/>
      <c r="E3838" s="100"/>
      <c r="F3838" s="50"/>
      <c r="G3838" s="50"/>
      <c r="H3838" s="50"/>
    </row>
    <row r="3839" spans="2:8" x14ac:dyDescent="0.2">
      <c r="B3839"/>
      <c r="C3839"/>
      <c r="D3839"/>
      <c r="E3839" s="100"/>
      <c r="F3839" s="50"/>
      <c r="G3839" s="50"/>
      <c r="H3839" s="50"/>
    </row>
    <row r="3840" spans="2:8" x14ac:dyDescent="0.2">
      <c r="B3840"/>
      <c r="C3840"/>
      <c r="D3840"/>
      <c r="E3840" s="100"/>
      <c r="F3840" s="50"/>
      <c r="G3840" s="50"/>
      <c r="H3840" s="50"/>
    </row>
    <row r="3841" spans="2:8" x14ac:dyDescent="0.2">
      <c r="B3841"/>
      <c r="C3841"/>
      <c r="D3841"/>
      <c r="E3841" s="100"/>
      <c r="F3841" s="50"/>
      <c r="G3841" s="50"/>
      <c r="H3841" s="50"/>
    </row>
    <row r="3842" spans="2:8" x14ac:dyDescent="0.2">
      <c r="B3842"/>
      <c r="C3842"/>
      <c r="D3842"/>
      <c r="E3842" s="100"/>
      <c r="F3842" s="50"/>
      <c r="G3842" s="50"/>
      <c r="H3842" s="50"/>
    </row>
    <row r="3843" spans="2:8" x14ac:dyDescent="0.2">
      <c r="B3843"/>
      <c r="C3843"/>
      <c r="D3843"/>
      <c r="E3843" s="100"/>
      <c r="F3843" s="50"/>
      <c r="G3843" s="50"/>
      <c r="H3843" s="50"/>
    </row>
    <row r="3844" spans="2:8" x14ac:dyDescent="0.2">
      <c r="B3844"/>
      <c r="C3844"/>
      <c r="D3844"/>
      <c r="E3844" s="100"/>
      <c r="F3844" s="50"/>
      <c r="G3844" s="50"/>
      <c r="H3844" s="50"/>
    </row>
    <row r="3845" spans="2:8" x14ac:dyDescent="0.2">
      <c r="B3845"/>
      <c r="C3845"/>
      <c r="D3845"/>
      <c r="E3845" s="100"/>
      <c r="F3845" s="50"/>
      <c r="G3845" s="50"/>
      <c r="H3845" s="50"/>
    </row>
    <row r="3846" spans="2:8" x14ac:dyDescent="0.2">
      <c r="B3846"/>
      <c r="C3846"/>
      <c r="D3846"/>
      <c r="E3846" s="100"/>
      <c r="F3846" s="50"/>
      <c r="G3846" s="50"/>
      <c r="H3846" s="50"/>
    </row>
    <row r="3847" spans="2:8" x14ac:dyDescent="0.2">
      <c r="B3847"/>
      <c r="C3847"/>
      <c r="D3847"/>
      <c r="E3847" s="100"/>
      <c r="F3847" s="50"/>
      <c r="G3847" s="50"/>
      <c r="H3847" s="50"/>
    </row>
    <row r="3848" spans="2:8" x14ac:dyDescent="0.2">
      <c r="B3848"/>
      <c r="C3848"/>
      <c r="D3848"/>
      <c r="E3848" s="100"/>
      <c r="F3848" s="50"/>
      <c r="G3848" s="50"/>
      <c r="H3848" s="50"/>
    </row>
    <row r="3849" spans="2:8" x14ac:dyDescent="0.2">
      <c r="B3849"/>
      <c r="C3849"/>
      <c r="D3849"/>
      <c r="E3849" s="100"/>
      <c r="F3849" s="50"/>
      <c r="G3849" s="50"/>
      <c r="H3849" s="50"/>
    </row>
    <row r="3850" spans="2:8" x14ac:dyDescent="0.2">
      <c r="B3850"/>
      <c r="C3850"/>
      <c r="D3850"/>
      <c r="E3850" s="100"/>
      <c r="F3850" s="50"/>
      <c r="G3850" s="50"/>
      <c r="H3850" s="50"/>
    </row>
    <row r="3851" spans="2:8" x14ac:dyDescent="0.2">
      <c r="B3851"/>
      <c r="C3851"/>
      <c r="D3851"/>
      <c r="E3851" s="100"/>
      <c r="F3851" s="50"/>
      <c r="G3851" s="50"/>
      <c r="H3851" s="50"/>
    </row>
    <row r="3852" spans="2:8" x14ac:dyDescent="0.2">
      <c r="B3852"/>
      <c r="C3852"/>
      <c r="D3852"/>
      <c r="E3852" s="100"/>
      <c r="F3852" s="50"/>
      <c r="G3852" s="50"/>
      <c r="H3852" s="50"/>
    </row>
    <row r="3853" spans="2:8" x14ac:dyDescent="0.2">
      <c r="B3853"/>
      <c r="C3853"/>
      <c r="D3853"/>
      <c r="E3853" s="100"/>
      <c r="F3853" s="50"/>
      <c r="G3853" s="50"/>
      <c r="H3853" s="50"/>
    </row>
    <row r="3854" spans="2:8" x14ac:dyDescent="0.2">
      <c r="B3854"/>
      <c r="C3854"/>
      <c r="D3854"/>
      <c r="E3854" s="100"/>
      <c r="F3854" s="50"/>
      <c r="G3854" s="50"/>
      <c r="H3854" s="50"/>
    </row>
    <row r="3855" spans="2:8" x14ac:dyDescent="0.2">
      <c r="B3855"/>
      <c r="C3855"/>
      <c r="D3855"/>
      <c r="E3855" s="100"/>
      <c r="F3855" s="50"/>
      <c r="G3855" s="50"/>
      <c r="H3855" s="50"/>
    </row>
    <row r="3856" spans="2:8" x14ac:dyDescent="0.2">
      <c r="B3856"/>
      <c r="C3856"/>
      <c r="D3856"/>
      <c r="E3856" s="100"/>
      <c r="F3856" s="50"/>
      <c r="G3856" s="50"/>
      <c r="H3856" s="50"/>
    </row>
    <row r="3857" spans="2:8" x14ac:dyDescent="0.2">
      <c r="B3857"/>
      <c r="C3857"/>
      <c r="D3857"/>
      <c r="E3857" s="100"/>
      <c r="F3857" s="50"/>
      <c r="G3857" s="50"/>
      <c r="H3857" s="50"/>
    </row>
    <row r="3858" spans="2:8" x14ac:dyDescent="0.2">
      <c r="B3858"/>
      <c r="C3858"/>
      <c r="D3858"/>
      <c r="E3858" s="100"/>
      <c r="F3858" s="50"/>
      <c r="G3858" s="50"/>
      <c r="H3858" s="50"/>
    </row>
    <row r="3859" spans="2:8" x14ac:dyDescent="0.2">
      <c r="B3859"/>
      <c r="C3859"/>
      <c r="D3859"/>
      <c r="E3859" s="100"/>
      <c r="F3859" s="50"/>
      <c r="G3859" s="50"/>
      <c r="H3859" s="50"/>
    </row>
    <row r="3860" spans="2:8" x14ac:dyDescent="0.2">
      <c r="B3860"/>
      <c r="C3860"/>
      <c r="D3860"/>
      <c r="E3860" s="100"/>
      <c r="F3860" s="50"/>
      <c r="G3860" s="50"/>
      <c r="H3860" s="50"/>
    </row>
    <row r="3861" spans="2:8" x14ac:dyDescent="0.2">
      <c r="B3861"/>
      <c r="C3861"/>
      <c r="D3861"/>
      <c r="E3861" s="100"/>
      <c r="F3861" s="50"/>
      <c r="G3861" s="50"/>
      <c r="H3861" s="50"/>
    </row>
    <row r="3862" spans="2:8" x14ac:dyDescent="0.2">
      <c r="B3862"/>
      <c r="C3862"/>
      <c r="D3862"/>
      <c r="E3862" s="100"/>
      <c r="F3862" s="50"/>
      <c r="G3862" s="50"/>
      <c r="H3862" s="50"/>
    </row>
    <row r="3863" spans="2:8" x14ac:dyDescent="0.2">
      <c r="B3863"/>
      <c r="C3863"/>
      <c r="D3863"/>
      <c r="E3863" s="100"/>
      <c r="F3863" s="50"/>
      <c r="G3863" s="50"/>
      <c r="H3863" s="50"/>
    </row>
    <row r="3864" spans="2:8" x14ac:dyDescent="0.2">
      <c r="B3864"/>
      <c r="C3864"/>
      <c r="D3864"/>
      <c r="E3864" s="100"/>
      <c r="F3864" s="50"/>
      <c r="G3864" s="50"/>
      <c r="H3864" s="50"/>
    </row>
    <row r="3865" spans="2:8" x14ac:dyDescent="0.2">
      <c r="B3865"/>
      <c r="C3865"/>
      <c r="D3865"/>
      <c r="E3865" s="100"/>
      <c r="F3865" s="50"/>
      <c r="G3865" s="50"/>
      <c r="H3865" s="50"/>
    </row>
    <row r="3866" spans="2:8" x14ac:dyDescent="0.2">
      <c r="B3866"/>
      <c r="C3866"/>
      <c r="D3866"/>
      <c r="E3866" s="100"/>
      <c r="F3866" s="50"/>
      <c r="G3866" s="50"/>
      <c r="H3866" s="50"/>
    </row>
    <row r="3867" spans="2:8" x14ac:dyDescent="0.2">
      <c r="B3867"/>
      <c r="C3867"/>
      <c r="D3867"/>
      <c r="E3867" s="100"/>
      <c r="F3867" s="50"/>
      <c r="G3867" s="50"/>
      <c r="H3867" s="50"/>
    </row>
    <row r="3868" spans="2:8" x14ac:dyDescent="0.2">
      <c r="B3868"/>
      <c r="C3868"/>
      <c r="D3868"/>
      <c r="E3868" s="100"/>
      <c r="F3868" s="50"/>
      <c r="G3868" s="50"/>
      <c r="H3868" s="50"/>
    </row>
    <row r="3869" spans="2:8" x14ac:dyDescent="0.2">
      <c r="B3869"/>
      <c r="C3869"/>
      <c r="D3869"/>
      <c r="E3869" s="100"/>
      <c r="F3869" s="50"/>
      <c r="G3869" s="50"/>
      <c r="H3869" s="50"/>
    </row>
    <row r="3870" spans="2:8" x14ac:dyDescent="0.2">
      <c r="B3870"/>
      <c r="C3870"/>
      <c r="D3870"/>
      <c r="E3870" s="100"/>
      <c r="F3870" s="50"/>
      <c r="G3870" s="50"/>
      <c r="H3870" s="50"/>
    </row>
    <row r="3871" spans="2:8" x14ac:dyDescent="0.2">
      <c r="B3871"/>
      <c r="C3871"/>
      <c r="D3871"/>
      <c r="E3871" s="100"/>
      <c r="F3871" s="50"/>
      <c r="G3871" s="50"/>
      <c r="H3871" s="50"/>
    </row>
    <row r="3872" spans="2:8" x14ac:dyDescent="0.2">
      <c r="B3872"/>
      <c r="C3872"/>
      <c r="D3872"/>
      <c r="E3872" s="100"/>
      <c r="F3872" s="50"/>
      <c r="G3872" s="50"/>
      <c r="H3872" s="50"/>
    </row>
    <row r="3873" spans="2:8" x14ac:dyDescent="0.2">
      <c r="B3873"/>
      <c r="C3873"/>
      <c r="D3873"/>
      <c r="E3873" s="100"/>
      <c r="F3873" s="50"/>
      <c r="G3873" s="50"/>
      <c r="H3873" s="50"/>
    </row>
    <row r="3874" spans="2:8" x14ac:dyDescent="0.2">
      <c r="B3874"/>
      <c r="C3874"/>
      <c r="D3874"/>
      <c r="E3874" s="100"/>
      <c r="F3874" s="50"/>
      <c r="G3874" s="50"/>
      <c r="H3874" s="50"/>
    </row>
    <row r="3875" spans="2:8" x14ac:dyDescent="0.2">
      <c r="B3875"/>
      <c r="C3875"/>
      <c r="D3875"/>
      <c r="E3875" s="100"/>
      <c r="F3875" s="50"/>
      <c r="G3875" s="50"/>
      <c r="H3875" s="50"/>
    </row>
    <row r="3876" spans="2:8" x14ac:dyDescent="0.2">
      <c r="B3876"/>
      <c r="C3876"/>
      <c r="D3876"/>
      <c r="E3876" s="100"/>
      <c r="F3876" s="50"/>
      <c r="G3876" s="50"/>
      <c r="H3876" s="50"/>
    </row>
    <row r="3877" spans="2:8" x14ac:dyDescent="0.2">
      <c r="B3877"/>
      <c r="C3877"/>
      <c r="D3877"/>
      <c r="E3877" s="100"/>
      <c r="F3877" s="50"/>
      <c r="G3877" s="50"/>
      <c r="H3877" s="50"/>
    </row>
    <row r="3878" spans="2:8" x14ac:dyDescent="0.2">
      <c r="B3878"/>
      <c r="C3878"/>
      <c r="D3878"/>
      <c r="E3878" s="100"/>
      <c r="F3878" s="50"/>
      <c r="G3878" s="50"/>
      <c r="H3878" s="50"/>
    </row>
    <row r="3879" spans="2:8" x14ac:dyDescent="0.2">
      <c r="B3879"/>
      <c r="C3879"/>
      <c r="D3879"/>
      <c r="E3879" s="100"/>
      <c r="F3879" s="50"/>
      <c r="G3879" s="50"/>
      <c r="H3879" s="50"/>
    </row>
    <row r="3880" spans="2:8" x14ac:dyDescent="0.2">
      <c r="B3880"/>
      <c r="C3880"/>
      <c r="D3880"/>
      <c r="E3880" s="100"/>
      <c r="F3880" s="50"/>
      <c r="G3880" s="50"/>
      <c r="H3880" s="50"/>
    </row>
    <row r="3881" spans="2:8" x14ac:dyDescent="0.2">
      <c r="B3881"/>
      <c r="C3881"/>
      <c r="D3881"/>
      <c r="E3881" s="100"/>
      <c r="F3881" s="50"/>
      <c r="G3881" s="50"/>
      <c r="H3881" s="50"/>
    </row>
    <row r="3882" spans="2:8" x14ac:dyDescent="0.2">
      <c r="B3882"/>
      <c r="C3882"/>
      <c r="D3882"/>
      <c r="E3882" s="100"/>
      <c r="F3882" s="50"/>
      <c r="G3882" s="50"/>
      <c r="H3882" s="50"/>
    </row>
    <row r="3883" spans="2:8" x14ac:dyDescent="0.2">
      <c r="B3883"/>
      <c r="C3883"/>
      <c r="D3883"/>
      <c r="E3883" s="100"/>
      <c r="F3883" s="50"/>
      <c r="G3883" s="50"/>
      <c r="H3883" s="50"/>
    </row>
    <row r="3884" spans="2:8" x14ac:dyDescent="0.2">
      <c r="B3884"/>
      <c r="C3884"/>
      <c r="D3884"/>
      <c r="E3884" s="100"/>
      <c r="F3884" s="50"/>
      <c r="G3884" s="50"/>
      <c r="H3884" s="50"/>
    </row>
    <row r="3885" spans="2:8" x14ac:dyDescent="0.2">
      <c r="B3885"/>
      <c r="C3885"/>
      <c r="D3885"/>
      <c r="E3885" s="100"/>
      <c r="F3885" s="50"/>
      <c r="G3885" s="50"/>
      <c r="H3885" s="50"/>
    </row>
    <row r="3886" spans="2:8" x14ac:dyDescent="0.2">
      <c r="B3886"/>
      <c r="C3886"/>
      <c r="D3886"/>
      <c r="E3886" s="100"/>
      <c r="F3886" s="50"/>
      <c r="G3886" s="50"/>
      <c r="H3886" s="50"/>
    </row>
    <row r="3887" spans="2:8" x14ac:dyDescent="0.2">
      <c r="B3887"/>
      <c r="C3887"/>
      <c r="D3887"/>
      <c r="E3887" s="100"/>
      <c r="F3887" s="50"/>
      <c r="G3887" s="50"/>
      <c r="H3887" s="50"/>
    </row>
    <row r="3888" spans="2:8" x14ac:dyDescent="0.2">
      <c r="B3888"/>
      <c r="C3888"/>
      <c r="D3888"/>
      <c r="E3888" s="100"/>
      <c r="F3888" s="50"/>
      <c r="G3888" s="50"/>
      <c r="H3888" s="50"/>
    </row>
    <row r="3889" spans="2:8" x14ac:dyDescent="0.2">
      <c r="B3889"/>
      <c r="C3889"/>
      <c r="D3889"/>
      <c r="E3889" s="100"/>
      <c r="F3889" s="50"/>
      <c r="G3889" s="50"/>
      <c r="H3889" s="50"/>
    </row>
    <row r="3890" spans="2:8" x14ac:dyDescent="0.2">
      <c r="B3890"/>
      <c r="C3890"/>
      <c r="D3890"/>
      <c r="E3890" s="100"/>
      <c r="F3890" s="50"/>
      <c r="G3890" s="50"/>
      <c r="H3890" s="50"/>
    </row>
    <row r="3891" spans="2:8" x14ac:dyDescent="0.2">
      <c r="B3891"/>
      <c r="C3891"/>
      <c r="D3891"/>
      <c r="E3891" s="100"/>
      <c r="F3891" s="50"/>
      <c r="G3891" s="50"/>
      <c r="H3891" s="50"/>
    </row>
    <row r="3892" spans="2:8" x14ac:dyDescent="0.2">
      <c r="B3892"/>
      <c r="C3892"/>
      <c r="D3892"/>
      <c r="E3892" s="100"/>
      <c r="F3892" s="50"/>
      <c r="G3892" s="50"/>
      <c r="H3892" s="50"/>
    </row>
    <row r="3893" spans="2:8" x14ac:dyDescent="0.2">
      <c r="B3893"/>
      <c r="C3893"/>
      <c r="D3893"/>
      <c r="E3893" s="100"/>
      <c r="F3893" s="50"/>
      <c r="G3893" s="50"/>
      <c r="H3893" s="50"/>
    </row>
    <row r="3894" spans="2:8" x14ac:dyDescent="0.2">
      <c r="B3894"/>
      <c r="C3894"/>
      <c r="D3894"/>
      <c r="E3894" s="100"/>
      <c r="F3894" s="50"/>
      <c r="G3894" s="50"/>
      <c r="H3894" s="50"/>
    </row>
    <row r="3895" spans="2:8" x14ac:dyDescent="0.2">
      <c r="B3895"/>
      <c r="C3895"/>
      <c r="D3895"/>
      <c r="E3895" s="100"/>
      <c r="F3895" s="50"/>
      <c r="G3895" s="50"/>
      <c r="H3895" s="50"/>
    </row>
    <row r="3896" spans="2:8" x14ac:dyDescent="0.2">
      <c r="B3896"/>
      <c r="C3896"/>
      <c r="D3896"/>
      <c r="E3896" s="100"/>
      <c r="F3896" s="50"/>
      <c r="G3896" s="50"/>
      <c r="H3896" s="50"/>
    </row>
    <row r="3897" spans="2:8" x14ac:dyDescent="0.2">
      <c r="B3897"/>
      <c r="C3897"/>
      <c r="D3897"/>
      <c r="E3897" s="100"/>
      <c r="F3897" s="50"/>
      <c r="G3897" s="50"/>
      <c r="H3897" s="50"/>
    </row>
    <row r="3898" spans="2:8" x14ac:dyDescent="0.2">
      <c r="B3898"/>
      <c r="C3898"/>
      <c r="D3898"/>
      <c r="E3898" s="100"/>
      <c r="F3898" s="50"/>
      <c r="G3898" s="50"/>
      <c r="H3898" s="50"/>
    </row>
    <row r="3899" spans="2:8" x14ac:dyDescent="0.2">
      <c r="B3899"/>
      <c r="C3899"/>
      <c r="D3899"/>
      <c r="E3899" s="100"/>
      <c r="F3899" s="50"/>
      <c r="G3899" s="50"/>
      <c r="H3899" s="50"/>
    </row>
    <row r="3900" spans="2:8" x14ac:dyDescent="0.2">
      <c r="B3900"/>
      <c r="C3900"/>
      <c r="D3900"/>
      <c r="E3900" s="100"/>
      <c r="F3900" s="50"/>
      <c r="G3900" s="50"/>
      <c r="H3900" s="50"/>
    </row>
    <row r="3901" spans="2:8" x14ac:dyDescent="0.2">
      <c r="B3901"/>
      <c r="C3901"/>
      <c r="D3901"/>
      <c r="E3901" s="100"/>
      <c r="F3901" s="50"/>
      <c r="G3901" s="50"/>
      <c r="H3901" s="50"/>
    </row>
    <row r="3902" spans="2:8" x14ac:dyDescent="0.2">
      <c r="B3902"/>
      <c r="C3902"/>
      <c r="D3902"/>
      <c r="E3902" s="100"/>
      <c r="F3902" s="50"/>
      <c r="G3902" s="50"/>
      <c r="H3902" s="50"/>
    </row>
    <row r="3903" spans="2:8" x14ac:dyDescent="0.2">
      <c r="B3903"/>
      <c r="C3903"/>
      <c r="D3903"/>
      <c r="E3903" s="100"/>
      <c r="F3903" s="50"/>
      <c r="G3903" s="50"/>
      <c r="H3903" s="50"/>
    </row>
    <row r="3904" spans="2:8" x14ac:dyDescent="0.2">
      <c r="B3904"/>
      <c r="C3904"/>
      <c r="D3904"/>
      <c r="E3904" s="100"/>
      <c r="F3904" s="50"/>
      <c r="G3904" s="50"/>
      <c r="H3904" s="50"/>
    </row>
    <row r="3905" spans="2:8" x14ac:dyDescent="0.2">
      <c r="B3905"/>
      <c r="C3905"/>
      <c r="D3905"/>
      <c r="E3905" s="100"/>
      <c r="F3905" s="50"/>
      <c r="G3905" s="50"/>
      <c r="H3905" s="50"/>
    </row>
    <row r="3906" spans="2:8" x14ac:dyDescent="0.2">
      <c r="B3906"/>
      <c r="C3906"/>
      <c r="D3906"/>
      <c r="E3906" s="100"/>
      <c r="F3906" s="50"/>
      <c r="G3906" s="50"/>
      <c r="H3906" s="50"/>
    </row>
    <row r="3907" spans="2:8" x14ac:dyDescent="0.2">
      <c r="B3907"/>
      <c r="C3907"/>
      <c r="D3907"/>
      <c r="E3907" s="100"/>
      <c r="F3907" s="50"/>
      <c r="G3907" s="50"/>
      <c r="H3907" s="50"/>
    </row>
    <row r="3908" spans="2:8" x14ac:dyDescent="0.2">
      <c r="B3908"/>
      <c r="C3908"/>
      <c r="D3908"/>
      <c r="E3908" s="100"/>
      <c r="F3908" s="50"/>
      <c r="G3908" s="50"/>
      <c r="H3908" s="50"/>
    </row>
    <row r="3909" spans="2:8" x14ac:dyDescent="0.2">
      <c r="B3909"/>
      <c r="C3909"/>
      <c r="D3909"/>
      <c r="E3909" s="100"/>
      <c r="F3909" s="50"/>
      <c r="G3909" s="50"/>
      <c r="H3909" s="50"/>
    </row>
    <row r="3910" spans="2:8" x14ac:dyDescent="0.2">
      <c r="B3910"/>
      <c r="C3910"/>
      <c r="D3910"/>
      <c r="E3910" s="100"/>
      <c r="F3910" s="50"/>
      <c r="G3910" s="50"/>
      <c r="H3910" s="50"/>
    </row>
    <row r="3911" spans="2:8" x14ac:dyDescent="0.2">
      <c r="B3911"/>
      <c r="C3911"/>
      <c r="D3911"/>
      <c r="E3911" s="100"/>
      <c r="F3911" s="50"/>
      <c r="G3911" s="50"/>
      <c r="H3911" s="50"/>
    </row>
    <row r="3912" spans="2:8" x14ac:dyDescent="0.2">
      <c r="B3912"/>
      <c r="C3912"/>
      <c r="D3912"/>
      <c r="E3912" s="100"/>
      <c r="F3912" s="50"/>
      <c r="G3912" s="50"/>
      <c r="H3912" s="50"/>
    </row>
    <row r="3913" spans="2:8" x14ac:dyDescent="0.2">
      <c r="B3913"/>
      <c r="C3913"/>
      <c r="D3913"/>
      <c r="E3913" s="100"/>
      <c r="F3913" s="50"/>
      <c r="G3913" s="50"/>
      <c r="H3913" s="50"/>
    </row>
    <row r="3914" spans="2:8" x14ac:dyDescent="0.2">
      <c r="B3914"/>
      <c r="C3914"/>
      <c r="D3914"/>
      <c r="E3914" s="100"/>
      <c r="F3914" s="50"/>
      <c r="G3914" s="50"/>
      <c r="H3914" s="50"/>
    </row>
    <row r="3915" spans="2:8" x14ac:dyDescent="0.2">
      <c r="B3915"/>
      <c r="C3915"/>
      <c r="D3915"/>
      <c r="E3915" s="100"/>
      <c r="F3915" s="50"/>
      <c r="G3915" s="50"/>
      <c r="H3915" s="50"/>
    </row>
    <row r="3916" spans="2:8" x14ac:dyDescent="0.2">
      <c r="B3916"/>
      <c r="C3916"/>
      <c r="D3916"/>
      <c r="E3916" s="100"/>
      <c r="F3916" s="50"/>
      <c r="G3916" s="50"/>
      <c r="H3916" s="50"/>
    </row>
    <row r="3917" spans="2:8" x14ac:dyDescent="0.2">
      <c r="B3917"/>
      <c r="C3917"/>
      <c r="D3917"/>
      <c r="E3917" s="100"/>
      <c r="F3917" s="50"/>
      <c r="G3917" s="50"/>
      <c r="H3917" s="50"/>
    </row>
    <row r="3918" spans="2:8" x14ac:dyDescent="0.2">
      <c r="B3918"/>
      <c r="C3918"/>
      <c r="D3918"/>
      <c r="E3918" s="100"/>
      <c r="F3918" s="50"/>
      <c r="G3918" s="50"/>
      <c r="H3918" s="50"/>
    </row>
    <row r="3919" spans="2:8" x14ac:dyDescent="0.2">
      <c r="B3919"/>
      <c r="C3919"/>
      <c r="D3919"/>
      <c r="E3919" s="100"/>
      <c r="F3919" s="50"/>
      <c r="G3919" s="50"/>
      <c r="H3919" s="50"/>
    </row>
    <row r="3920" spans="2:8" x14ac:dyDescent="0.2">
      <c r="B3920"/>
      <c r="C3920"/>
      <c r="D3920"/>
      <c r="E3920" s="100"/>
      <c r="F3920" s="50"/>
      <c r="G3920" s="50"/>
      <c r="H3920" s="50"/>
    </row>
    <row r="3921" spans="2:8" x14ac:dyDescent="0.2">
      <c r="B3921"/>
      <c r="C3921"/>
      <c r="D3921"/>
      <c r="E3921" s="100"/>
      <c r="F3921" s="50"/>
      <c r="G3921" s="50"/>
      <c r="H3921" s="50"/>
    </row>
    <row r="3922" spans="2:8" x14ac:dyDescent="0.2">
      <c r="B3922"/>
      <c r="C3922"/>
      <c r="D3922"/>
      <c r="E3922" s="100"/>
      <c r="F3922" s="50"/>
      <c r="G3922" s="50"/>
      <c r="H3922" s="50"/>
    </row>
    <row r="3923" spans="2:8" x14ac:dyDescent="0.2">
      <c r="B3923"/>
      <c r="C3923"/>
      <c r="D3923"/>
      <c r="E3923" s="100"/>
      <c r="F3923" s="50"/>
      <c r="G3923" s="50"/>
      <c r="H3923" s="50"/>
    </row>
    <row r="3924" spans="2:8" x14ac:dyDescent="0.2">
      <c r="B3924"/>
      <c r="C3924"/>
      <c r="D3924"/>
      <c r="E3924" s="100"/>
      <c r="F3924" s="50"/>
      <c r="G3924" s="50"/>
      <c r="H3924" s="50"/>
    </row>
    <row r="3925" spans="2:8" x14ac:dyDescent="0.2">
      <c r="B3925"/>
      <c r="C3925"/>
      <c r="D3925"/>
      <c r="E3925" s="100"/>
      <c r="F3925" s="50"/>
      <c r="G3925" s="50"/>
      <c r="H3925" s="50"/>
    </row>
    <row r="3926" spans="2:8" x14ac:dyDescent="0.2">
      <c r="B3926"/>
      <c r="C3926"/>
      <c r="D3926"/>
      <c r="E3926" s="100"/>
      <c r="F3926" s="50"/>
      <c r="G3926" s="50"/>
      <c r="H3926" s="50"/>
    </row>
    <row r="3927" spans="2:8" x14ac:dyDescent="0.2">
      <c r="B3927"/>
      <c r="C3927"/>
      <c r="D3927"/>
      <c r="E3927" s="100"/>
      <c r="F3927" s="50"/>
      <c r="G3927" s="50"/>
      <c r="H3927" s="50"/>
    </row>
    <row r="3928" spans="2:8" x14ac:dyDescent="0.2">
      <c r="B3928"/>
      <c r="C3928"/>
      <c r="D3928"/>
      <c r="E3928" s="100"/>
      <c r="F3928" s="50"/>
      <c r="G3928" s="50"/>
      <c r="H3928" s="50"/>
    </row>
    <row r="3929" spans="2:8" x14ac:dyDescent="0.2">
      <c r="B3929"/>
      <c r="C3929"/>
      <c r="D3929"/>
      <c r="E3929" s="100"/>
      <c r="F3929" s="50"/>
      <c r="G3929" s="50"/>
      <c r="H3929" s="50"/>
    </row>
    <row r="3930" spans="2:8" x14ac:dyDescent="0.2">
      <c r="B3930"/>
      <c r="C3930"/>
      <c r="D3930"/>
      <c r="E3930" s="100"/>
      <c r="F3930" s="50"/>
      <c r="G3930" s="50"/>
      <c r="H3930" s="50"/>
    </row>
    <row r="3931" spans="2:8" x14ac:dyDescent="0.2">
      <c r="B3931"/>
      <c r="C3931"/>
      <c r="D3931"/>
      <c r="E3931" s="100"/>
      <c r="F3931" s="50"/>
      <c r="G3931" s="50"/>
      <c r="H3931" s="50"/>
    </row>
    <row r="3932" spans="2:8" x14ac:dyDescent="0.2">
      <c r="B3932"/>
      <c r="C3932"/>
      <c r="D3932"/>
      <c r="E3932" s="100"/>
      <c r="F3932" s="50"/>
      <c r="G3932" s="50"/>
      <c r="H3932" s="50"/>
    </row>
    <row r="3933" spans="2:8" x14ac:dyDescent="0.2">
      <c r="B3933"/>
      <c r="C3933"/>
      <c r="D3933"/>
      <c r="E3933" s="100"/>
      <c r="F3933" s="50"/>
      <c r="G3933" s="50"/>
      <c r="H3933" s="50"/>
    </row>
    <row r="3934" spans="2:8" x14ac:dyDescent="0.2">
      <c r="B3934"/>
      <c r="C3934"/>
      <c r="D3934"/>
      <c r="E3934" s="100"/>
      <c r="F3934" s="50"/>
      <c r="G3934" s="50"/>
      <c r="H3934" s="50"/>
    </row>
    <row r="3935" spans="2:8" x14ac:dyDescent="0.2">
      <c r="B3935"/>
      <c r="C3935"/>
      <c r="D3935"/>
      <c r="E3935" s="100"/>
      <c r="F3935" s="50"/>
      <c r="G3935" s="50"/>
      <c r="H3935" s="50"/>
    </row>
    <row r="3936" spans="2:8" x14ac:dyDescent="0.2">
      <c r="B3936"/>
      <c r="C3936"/>
      <c r="D3936"/>
      <c r="E3936" s="100"/>
      <c r="F3936" s="50"/>
      <c r="G3936" s="50"/>
      <c r="H3936" s="50"/>
    </row>
    <row r="3937" spans="1:13" x14ac:dyDescent="0.2">
      <c r="B3937"/>
      <c r="C3937"/>
      <c r="D3937"/>
      <c r="E3937" s="100"/>
      <c r="F3937" s="50"/>
      <c r="G3937" s="50"/>
      <c r="H3937" s="50"/>
    </row>
    <row r="3938" spans="1:13" x14ac:dyDescent="0.2">
      <c r="B3938"/>
      <c r="C3938"/>
      <c r="D3938"/>
      <c r="E3938" s="100"/>
      <c r="F3938" s="50"/>
      <c r="G3938" s="50"/>
      <c r="H3938" s="50"/>
    </row>
    <row r="3939" spans="1:13" x14ac:dyDescent="0.2">
      <c r="B3939"/>
      <c r="C3939"/>
      <c r="D3939"/>
      <c r="E3939" s="100"/>
      <c r="F3939" s="50"/>
      <c r="G3939" s="50"/>
      <c r="H3939" s="50"/>
    </row>
    <row r="3940" spans="1:13" x14ac:dyDescent="0.2">
      <c r="B3940"/>
      <c r="C3940"/>
      <c r="D3940"/>
      <c r="E3940" s="100"/>
      <c r="F3940" s="50"/>
      <c r="G3940" s="50"/>
      <c r="H3940" s="50"/>
    </row>
    <row r="3941" spans="1:13" x14ac:dyDescent="0.2">
      <c r="B3941"/>
      <c r="C3941"/>
      <c r="D3941"/>
      <c r="E3941" s="100"/>
      <c r="F3941" s="50"/>
      <c r="G3941" s="50"/>
      <c r="H3941" s="50"/>
    </row>
    <row r="3942" spans="1:13" x14ac:dyDescent="0.2">
      <c r="B3942"/>
      <c r="C3942"/>
      <c r="D3942"/>
      <c r="E3942" s="100"/>
      <c r="F3942" s="50"/>
      <c r="G3942" s="50"/>
      <c r="H3942" s="50"/>
    </row>
    <row r="3943" spans="1:13" x14ac:dyDescent="0.2">
      <c r="B3943"/>
      <c r="C3943"/>
      <c r="D3943"/>
      <c r="E3943" s="100"/>
      <c r="F3943" s="50"/>
      <c r="G3943" s="50"/>
      <c r="H3943" s="50"/>
    </row>
    <row r="3944" spans="1:13" s="34" customFormat="1" x14ac:dyDescent="0.2">
      <c r="A3944"/>
      <c r="B3944"/>
      <c r="C3944"/>
      <c r="D3944"/>
      <c r="E3944" s="100"/>
      <c r="F3944" s="50"/>
      <c r="G3944" s="50"/>
      <c r="H3944" s="50"/>
      <c r="I3944"/>
      <c r="J3944"/>
      <c r="K3944"/>
      <c r="L3944"/>
      <c r="M3944"/>
    </row>
    <row r="3945" spans="1:13" s="34" customFormat="1" x14ac:dyDescent="0.2">
      <c r="A3945"/>
      <c r="B3945"/>
      <c r="C3945"/>
      <c r="D3945"/>
      <c r="E3945" s="100"/>
      <c r="F3945" s="50"/>
      <c r="G3945" s="50"/>
      <c r="H3945" s="50"/>
      <c r="I3945"/>
      <c r="J3945"/>
      <c r="K3945"/>
    </row>
    <row r="3946" spans="1:13" s="34" customFormat="1" x14ac:dyDescent="0.2">
      <c r="A3946"/>
      <c r="B3946"/>
      <c r="C3946"/>
      <c r="D3946"/>
      <c r="E3946" s="100"/>
      <c r="F3946" s="50"/>
      <c r="G3946" s="50"/>
      <c r="H3946" s="50"/>
      <c r="I3946"/>
      <c r="J3946"/>
      <c r="K3946"/>
    </row>
    <row r="3947" spans="1:13" s="34" customFormat="1" x14ac:dyDescent="0.2">
      <c r="A3947"/>
      <c r="B3947"/>
      <c r="C3947"/>
      <c r="D3947"/>
      <c r="E3947" s="100"/>
      <c r="F3947" s="50"/>
      <c r="G3947" s="50"/>
      <c r="H3947" s="50"/>
      <c r="I3947"/>
      <c r="J3947"/>
      <c r="K3947"/>
    </row>
    <row r="3948" spans="1:13" s="34" customFormat="1" x14ac:dyDescent="0.2">
      <c r="A3948"/>
      <c r="B3948"/>
      <c r="C3948"/>
      <c r="D3948"/>
      <c r="E3948" s="100"/>
      <c r="F3948" s="50"/>
      <c r="G3948" s="50"/>
      <c r="H3948" s="50"/>
      <c r="I3948"/>
      <c r="J3948"/>
      <c r="K3948"/>
    </row>
    <row r="3949" spans="1:13" s="34" customFormat="1" x14ac:dyDescent="0.2">
      <c r="A3949"/>
      <c r="B3949"/>
      <c r="C3949"/>
      <c r="D3949"/>
      <c r="E3949" s="100"/>
      <c r="F3949" s="50"/>
      <c r="G3949" s="50"/>
      <c r="H3949" s="50"/>
      <c r="I3949"/>
      <c r="J3949"/>
      <c r="K3949"/>
    </row>
    <row r="3950" spans="1:13" s="34" customFormat="1" x14ac:dyDescent="0.2">
      <c r="A3950"/>
      <c r="B3950"/>
      <c r="C3950"/>
      <c r="D3950"/>
      <c r="E3950" s="100"/>
      <c r="F3950" s="50"/>
      <c r="G3950" s="50"/>
      <c r="H3950" s="50"/>
      <c r="I3950"/>
      <c r="J3950"/>
      <c r="K3950"/>
    </row>
    <row r="3951" spans="1:13" s="34" customFormat="1" x14ac:dyDescent="0.2">
      <c r="A3951"/>
      <c r="B3951"/>
      <c r="C3951"/>
      <c r="D3951"/>
      <c r="E3951" s="100"/>
      <c r="F3951" s="50"/>
      <c r="G3951" s="50"/>
      <c r="H3951" s="50"/>
      <c r="I3951"/>
      <c r="J3951"/>
      <c r="K3951"/>
    </row>
    <row r="3952" spans="1:13" x14ac:dyDescent="0.2">
      <c r="B3952"/>
      <c r="C3952"/>
      <c r="D3952"/>
      <c r="E3952" s="100"/>
      <c r="F3952" s="50"/>
      <c r="G3952" s="50"/>
      <c r="H3952" s="50"/>
      <c r="L3952" s="34"/>
      <c r="M3952" s="34"/>
    </row>
    <row r="3953" spans="1:13" s="34" customFormat="1" x14ac:dyDescent="0.2">
      <c r="A3953"/>
      <c r="B3953"/>
      <c r="C3953"/>
      <c r="D3953"/>
      <c r="E3953" s="100"/>
      <c r="F3953" s="50"/>
      <c r="G3953" s="50"/>
      <c r="H3953" s="50"/>
      <c r="I3953"/>
      <c r="J3953"/>
      <c r="K3953"/>
      <c r="L3953"/>
      <c r="M3953"/>
    </row>
    <row r="3954" spans="1:13" s="34" customFormat="1" x14ac:dyDescent="0.2">
      <c r="A3954"/>
      <c r="B3954"/>
      <c r="C3954"/>
      <c r="D3954"/>
      <c r="E3954" s="100"/>
      <c r="F3954" s="50"/>
      <c r="G3954" s="50"/>
      <c r="H3954" s="50"/>
      <c r="I3954"/>
      <c r="J3954"/>
      <c r="K3954"/>
    </row>
    <row r="3955" spans="1:13" s="34" customFormat="1" x14ac:dyDescent="0.2">
      <c r="A3955"/>
      <c r="B3955"/>
      <c r="C3955"/>
      <c r="D3955"/>
      <c r="E3955" s="100"/>
      <c r="F3955" s="50"/>
      <c r="G3955" s="50"/>
      <c r="H3955" s="50"/>
      <c r="I3955"/>
      <c r="J3955"/>
      <c r="K3955"/>
    </row>
    <row r="3956" spans="1:13" x14ac:dyDescent="0.2">
      <c r="B3956"/>
      <c r="C3956"/>
      <c r="D3956"/>
      <c r="E3956" s="100"/>
      <c r="F3956" s="50"/>
      <c r="G3956" s="50"/>
      <c r="H3956" s="50"/>
      <c r="L3956" s="34"/>
      <c r="M3956" s="34"/>
    </row>
    <row r="3957" spans="1:13" s="34" customFormat="1" x14ac:dyDescent="0.2">
      <c r="A3957"/>
      <c r="B3957"/>
      <c r="C3957"/>
      <c r="D3957"/>
      <c r="E3957" s="100"/>
      <c r="F3957" s="50"/>
      <c r="G3957" s="50"/>
      <c r="H3957" s="50"/>
      <c r="I3957"/>
      <c r="J3957"/>
      <c r="K3957"/>
      <c r="L3957"/>
      <c r="M3957"/>
    </row>
    <row r="3958" spans="1:13" s="34" customFormat="1" x14ac:dyDescent="0.2">
      <c r="A3958"/>
      <c r="B3958"/>
      <c r="C3958"/>
      <c r="D3958"/>
      <c r="E3958" s="100"/>
      <c r="F3958" s="50"/>
      <c r="G3958" s="50"/>
      <c r="H3958" s="50"/>
      <c r="I3958"/>
      <c r="J3958"/>
      <c r="K3958"/>
    </row>
    <row r="3959" spans="1:13" s="34" customFormat="1" x14ac:dyDescent="0.2">
      <c r="A3959"/>
      <c r="B3959"/>
      <c r="C3959"/>
      <c r="D3959"/>
      <c r="E3959" s="100"/>
      <c r="F3959" s="50"/>
      <c r="G3959" s="50"/>
      <c r="H3959" s="50"/>
      <c r="I3959"/>
      <c r="J3959"/>
      <c r="K3959"/>
    </row>
    <row r="3960" spans="1:13" s="34" customFormat="1" x14ac:dyDescent="0.2">
      <c r="A3960"/>
      <c r="B3960"/>
      <c r="C3960"/>
      <c r="D3960"/>
      <c r="E3960" s="100"/>
      <c r="F3960" s="50"/>
      <c r="G3960" s="50"/>
      <c r="H3960" s="50"/>
      <c r="I3960"/>
      <c r="J3960"/>
      <c r="K3960"/>
    </row>
    <row r="3961" spans="1:13" x14ac:dyDescent="0.2">
      <c r="B3961"/>
      <c r="C3961"/>
      <c r="D3961"/>
      <c r="E3961" s="100"/>
      <c r="F3961" s="50"/>
      <c r="G3961" s="50"/>
      <c r="H3961" s="50"/>
      <c r="L3961" s="34"/>
      <c r="M3961" s="34"/>
    </row>
    <row r="3962" spans="1:13" s="34" customFormat="1" x14ac:dyDescent="0.2">
      <c r="A3962"/>
      <c r="B3962"/>
      <c r="C3962"/>
      <c r="D3962"/>
      <c r="E3962" s="100"/>
      <c r="F3962" s="50"/>
      <c r="G3962" s="50"/>
      <c r="H3962" s="50"/>
      <c r="I3962"/>
      <c r="J3962"/>
      <c r="K3962"/>
      <c r="L3962"/>
      <c r="M3962"/>
    </row>
    <row r="3963" spans="1:13" s="34" customFormat="1" x14ac:dyDescent="0.2">
      <c r="A3963"/>
      <c r="B3963"/>
      <c r="C3963"/>
      <c r="D3963"/>
      <c r="E3963" s="100"/>
      <c r="F3963" s="50"/>
      <c r="G3963" s="50"/>
      <c r="H3963" s="50"/>
      <c r="I3963"/>
      <c r="J3963"/>
      <c r="K3963"/>
    </row>
    <row r="3964" spans="1:13" s="34" customFormat="1" x14ac:dyDescent="0.2">
      <c r="A3964"/>
      <c r="B3964"/>
      <c r="C3964"/>
      <c r="D3964"/>
      <c r="E3964" s="100"/>
      <c r="F3964" s="50"/>
      <c r="G3964" s="50"/>
      <c r="H3964" s="50"/>
      <c r="I3964"/>
      <c r="J3964"/>
    </row>
    <row r="3965" spans="1:13" s="34" customFormat="1" x14ac:dyDescent="0.2">
      <c r="A3965"/>
      <c r="B3965"/>
      <c r="C3965"/>
      <c r="D3965"/>
      <c r="E3965" s="100"/>
      <c r="F3965" s="50"/>
      <c r="G3965" s="50"/>
      <c r="H3965" s="50"/>
      <c r="I3965"/>
      <c r="J3965"/>
    </row>
    <row r="3966" spans="1:13" s="34" customFormat="1" x14ac:dyDescent="0.2">
      <c r="A3966"/>
      <c r="B3966"/>
      <c r="C3966"/>
      <c r="D3966"/>
      <c r="E3966" s="100"/>
      <c r="F3966" s="50"/>
      <c r="G3966" s="50"/>
      <c r="H3966" s="50"/>
      <c r="I3966"/>
      <c r="J3966"/>
    </row>
    <row r="3967" spans="1:13" s="34" customFormat="1" x14ac:dyDescent="0.2">
      <c r="A3967"/>
      <c r="B3967"/>
      <c r="C3967"/>
      <c r="D3967"/>
      <c r="E3967" s="100"/>
      <c r="F3967" s="50"/>
      <c r="G3967" s="50"/>
      <c r="H3967" s="50"/>
      <c r="I3967"/>
      <c r="J3967"/>
    </row>
    <row r="3968" spans="1:13" s="34" customFormat="1" x14ac:dyDescent="0.2">
      <c r="A3968"/>
      <c r="B3968"/>
      <c r="C3968"/>
      <c r="D3968"/>
      <c r="E3968" s="100"/>
      <c r="F3968" s="50"/>
      <c r="G3968" s="50"/>
      <c r="H3968" s="50"/>
      <c r="I3968"/>
      <c r="J3968"/>
    </row>
    <row r="3969" spans="1:13" s="34" customFormat="1" x14ac:dyDescent="0.2">
      <c r="A3969"/>
      <c r="B3969"/>
      <c r="C3969"/>
      <c r="D3969"/>
      <c r="E3969" s="100"/>
      <c r="F3969" s="50"/>
      <c r="G3969" s="50"/>
      <c r="H3969" s="50"/>
      <c r="I3969"/>
      <c r="J3969"/>
    </row>
    <row r="3970" spans="1:13" s="34" customFormat="1" x14ac:dyDescent="0.2">
      <c r="A3970"/>
      <c r="B3970"/>
      <c r="C3970"/>
      <c r="D3970"/>
      <c r="E3970" s="100"/>
      <c r="F3970" s="50"/>
      <c r="G3970" s="50"/>
      <c r="H3970" s="50"/>
      <c r="I3970"/>
      <c r="J3970"/>
    </row>
    <row r="3971" spans="1:13" x14ac:dyDescent="0.2">
      <c r="B3971"/>
      <c r="C3971"/>
      <c r="D3971"/>
      <c r="E3971" s="100"/>
      <c r="F3971" s="50"/>
      <c r="G3971" s="50"/>
      <c r="H3971" s="50"/>
      <c r="J3971" s="34"/>
      <c r="K3971" s="34"/>
      <c r="L3971" s="34"/>
      <c r="M3971" s="34"/>
    </row>
    <row r="3972" spans="1:13" s="34" customFormat="1" x14ac:dyDescent="0.2">
      <c r="A3972"/>
      <c r="B3972"/>
      <c r="C3972"/>
      <c r="D3972"/>
      <c r="E3972" s="100"/>
      <c r="F3972" s="50"/>
      <c r="G3972" s="50"/>
      <c r="H3972" s="50"/>
      <c r="I3972"/>
      <c r="K3972"/>
      <c r="L3972"/>
      <c r="M3972"/>
    </row>
    <row r="3973" spans="1:13" s="34" customFormat="1" x14ac:dyDescent="0.2">
      <c r="A3973"/>
      <c r="B3973"/>
      <c r="C3973"/>
      <c r="D3973"/>
      <c r="E3973" s="100"/>
      <c r="F3973" s="50"/>
      <c r="G3973" s="50"/>
      <c r="H3973" s="50"/>
      <c r="I3973"/>
    </row>
    <row r="3974" spans="1:13" x14ac:dyDescent="0.2">
      <c r="B3974"/>
      <c r="C3974"/>
      <c r="D3974"/>
      <c r="E3974" s="100"/>
      <c r="F3974" s="50"/>
      <c r="G3974" s="50"/>
      <c r="H3974" s="50"/>
      <c r="J3974" s="34"/>
      <c r="K3974" s="34"/>
      <c r="L3974" s="34"/>
      <c r="M3974" s="34"/>
    </row>
    <row r="3975" spans="1:13" s="34" customFormat="1" x14ac:dyDescent="0.2">
      <c r="A3975"/>
      <c r="B3975"/>
      <c r="C3975"/>
      <c r="D3975"/>
      <c r="E3975" s="100"/>
      <c r="F3975" s="50"/>
      <c r="G3975" s="50"/>
      <c r="H3975" s="50"/>
      <c r="I3975"/>
      <c r="L3975"/>
      <c r="M3975"/>
    </row>
    <row r="3976" spans="1:13" s="34" customFormat="1" x14ac:dyDescent="0.2">
      <c r="A3976"/>
      <c r="B3976"/>
      <c r="C3976"/>
      <c r="D3976"/>
      <c r="E3976" s="100"/>
      <c r="F3976" s="50"/>
      <c r="G3976" s="50"/>
      <c r="H3976" s="50"/>
      <c r="I3976"/>
      <c r="K3976"/>
    </row>
    <row r="3977" spans="1:13" s="34" customFormat="1" x14ac:dyDescent="0.2">
      <c r="E3977" s="48"/>
      <c r="F3977" s="14"/>
      <c r="G3977" s="14"/>
      <c r="H3977" s="25"/>
    </row>
    <row r="3978" spans="1:13" s="34" customFormat="1" x14ac:dyDescent="0.2">
      <c r="E3978" s="48"/>
      <c r="F3978" s="14"/>
      <c r="G3978" s="14"/>
      <c r="H3978" s="25"/>
    </row>
    <row r="3979" spans="1:13" s="34" customFormat="1" x14ac:dyDescent="0.2">
      <c r="E3979" s="48"/>
      <c r="J3979"/>
    </row>
    <row r="3980" spans="1:13" x14ac:dyDescent="0.2">
      <c r="A3980" s="34"/>
      <c r="B3980" s="34"/>
      <c r="C3980" s="34"/>
      <c r="D3980" s="34"/>
      <c r="E3980" s="48"/>
      <c r="F3980" s="14"/>
      <c r="G3980" s="14"/>
      <c r="H3980" s="25"/>
      <c r="I3980" s="34"/>
      <c r="J3980" s="34"/>
      <c r="K3980" s="34"/>
      <c r="L3980" s="34"/>
      <c r="M3980" s="34"/>
    </row>
    <row r="3981" spans="1:13" x14ac:dyDescent="0.2">
      <c r="A3981" s="34"/>
      <c r="B3981" s="34"/>
      <c r="C3981" s="34"/>
      <c r="D3981" s="34"/>
      <c r="E3981" s="48"/>
      <c r="F3981" s="14"/>
      <c r="G3981" s="14"/>
      <c r="H3981" s="25"/>
      <c r="I3981" s="34"/>
      <c r="J3981" s="34"/>
    </row>
    <row r="3982" spans="1:13" s="34" customFormat="1" x14ac:dyDescent="0.2">
      <c r="E3982" s="48"/>
      <c r="F3982" s="14"/>
      <c r="G3982" s="14"/>
      <c r="H3982" s="25"/>
      <c r="L3982"/>
      <c r="M3982"/>
    </row>
    <row r="3983" spans="1:13" x14ac:dyDescent="0.2">
      <c r="A3983" s="34"/>
      <c r="B3983" s="34"/>
      <c r="C3983" s="34"/>
      <c r="D3983" s="34"/>
      <c r="E3983" s="48"/>
      <c r="F3983" s="34"/>
      <c r="G3983" s="34"/>
      <c r="H3983" s="25"/>
      <c r="I3983" s="34"/>
      <c r="K3983" s="34"/>
      <c r="L3983" s="34"/>
      <c r="M3983" s="34"/>
    </row>
    <row r="3984" spans="1:13" x14ac:dyDescent="0.2">
      <c r="A3984" s="34"/>
      <c r="B3984" s="34"/>
      <c r="C3984" s="34"/>
      <c r="D3984" s="34"/>
      <c r="E3984" s="48"/>
      <c r="F3984" s="14"/>
      <c r="G3984" s="14"/>
      <c r="H3984" s="25"/>
      <c r="I3984" s="34"/>
      <c r="J3984" s="34"/>
      <c r="K3984" s="34"/>
    </row>
    <row r="3985" spans="1:13" x14ac:dyDescent="0.2">
      <c r="B3985"/>
      <c r="C3985"/>
      <c r="D3985"/>
      <c r="E3985" s="100"/>
      <c r="F3985" s="2"/>
      <c r="G3985" s="2"/>
      <c r="H3985" s="4"/>
      <c r="J3985" s="34"/>
      <c r="K3985" s="34"/>
    </row>
    <row r="3986" spans="1:13" x14ac:dyDescent="0.2">
      <c r="A3986" s="34"/>
      <c r="B3986" s="34"/>
      <c r="C3986" s="34"/>
      <c r="D3986" s="34"/>
      <c r="E3986" s="48"/>
      <c r="F3986" s="34"/>
      <c r="G3986" s="34"/>
      <c r="H3986" s="34"/>
      <c r="I3986" s="34"/>
      <c r="J3986" s="34"/>
      <c r="K3986" s="34"/>
    </row>
    <row r="3987" spans="1:13" s="34" customFormat="1" x14ac:dyDescent="0.2">
      <c r="E3987" s="48"/>
      <c r="F3987" s="14"/>
      <c r="G3987" s="14"/>
      <c r="H3987" s="25"/>
      <c r="L3987"/>
      <c r="M3987"/>
    </row>
    <row r="3988" spans="1:13" s="34" customFormat="1" x14ac:dyDescent="0.2">
      <c r="E3988" s="48"/>
      <c r="F3988" s="14"/>
      <c r="G3988" s="14"/>
      <c r="H3988" s="25"/>
      <c r="J3988"/>
    </row>
    <row r="3989" spans="1:13" s="34" customFormat="1" x14ac:dyDescent="0.2">
      <c r="A3989"/>
      <c r="B3989"/>
      <c r="C3989"/>
      <c r="D3989"/>
      <c r="E3989" s="100"/>
      <c r="F3989" s="2"/>
      <c r="G3989" s="2"/>
      <c r="H3989" s="4"/>
      <c r="I3989"/>
    </row>
    <row r="3990" spans="1:13" s="34" customFormat="1" x14ac:dyDescent="0.2">
      <c r="E3990" s="48"/>
      <c r="F3990" s="14"/>
      <c r="G3990" s="14"/>
      <c r="H3990" s="25"/>
    </row>
    <row r="3991" spans="1:13" s="34" customFormat="1" x14ac:dyDescent="0.2">
      <c r="E3991" s="48"/>
      <c r="F3991" s="14"/>
      <c r="G3991" s="14"/>
      <c r="H3991" s="25"/>
      <c r="K3991"/>
    </row>
    <row r="3992" spans="1:13" s="34" customFormat="1" x14ac:dyDescent="0.2">
      <c r="E3992" s="48"/>
      <c r="F3992" s="14"/>
      <c r="G3992" s="14"/>
      <c r="H3992" s="25"/>
    </row>
    <row r="3993" spans="1:13" s="34" customFormat="1" x14ac:dyDescent="0.2">
      <c r="E3993" s="48"/>
      <c r="F3993" s="14"/>
      <c r="G3993" s="44"/>
      <c r="H3993" s="25"/>
    </row>
    <row r="3994" spans="1:13" s="34" customFormat="1" x14ac:dyDescent="0.2">
      <c r="A3994"/>
      <c r="B3994"/>
      <c r="C3994"/>
      <c r="D3994"/>
      <c r="E3994" s="100"/>
      <c r="F3994" s="2"/>
      <c r="G3994" s="2"/>
      <c r="H3994" s="4"/>
      <c r="I3994"/>
      <c r="K3994"/>
    </row>
    <row r="3995" spans="1:13" s="34" customFormat="1" x14ac:dyDescent="0.2">
      <c r="E3995" s="48"/>
      <c r="F3995" s="14"/>
      <c r="G3995" s="14"/>
      <c r="H3995" s="25"/>
    </row>
    <row r="3996" spans="1:13" s="34" customFormat="1" x14ac:dyDescent="0.2">
      <c r="E3996" s="48"/>
      <c r="F3996" s="14"/>
      <c r="G3996" s="14"/>
      <c r="H3996" s="25"/>
    </row>
    <row r="3997" spans="1:13" x14ac:dyDescent="0.2">
      <c r="A3997" s="34"/>
      <c r="B3997" s="34"/>
      <c r="C3997" s="34"/>
      <c r="D3997" s="34"/>
      <c r="E3997" s="48"/>
      <c r="F3997" s="14"/>
      <c r="G3997" s="14"/>
      <c r="H3997" s="25"/>
      <c r="I3997" s="34"/>
      <c r="J3997" s="34"/>
      <c r="K3997" s="34"/>
      <c r="L3997" s="34"/>
      <c r="M3997" s="34"/>
    </row>
    <row r="3998" spans="1:13" s="34" customFormat="1" x14ac:dyDescent="0.2">
      <c r="E3998" s="48"/>
      <c r="F3998" s="14"/>
      <c r="G3998" s="14"/>
      <c r="H3998" s="25"/>
      <c r="J3998"/>
      <c r="L3998"/>
      <c r="M3998"/>
    </row>
    <row r="3999" spans="1:13" s="34" customFormat="1" x14ac:dyDescent="0.2">
      <c r="E3999" s="48"/>
      <c r="F3999" s="14"/>
      <c r="G3999" s="14"/>
      <c r="H3999" s="25"/>
    </row>
    <row r="4000" spans="1:13" s="34" customFormat="1" x14ac:dyDescent="0.2">
      <c r="E4000" s="48"/>
      <c r="F4000" s="14"/>
      <c r="G4000" s="14"/>
      <c r="H4000" s="25"/>
      <c r="K4000"/>
    </row>
    <row r="4001" spans="1:13" s="34" customFormat="1" x14ac:dyDescent="0.2">
      <c r="E4001" s="48"/>
      <c r="F4001" s="14"/>
      <c r="G4001" s="14"/>
      <c r="H4001" s="25"/>
      <c r="J4001"/>
      <c r="K4001"/>
    </row>
    <row r="4002" spans="1:13" s="34" customFormat="1" x14ac:dyDescent="0.2">
      <c r="E4002" s="48"/>
      <c r="F4002" s="14"/>
      <c r="G4002" s="14"/>
      <c r="H4002" s="25"/>
    </row>
    <row r="4003" spans="1:13" s="34" customFormat="1" x14ac:dyDescent="0.2">
      <c r="E4003" s="48"/>
      <c r="F4003" s="14"/>
      <c r="G4003" s="14"/>
      <c r="H4003" s="25"/>
      <c r="K4003"/>
    </row>
    <row r="4004" spans="1:13" x14ac:dyDescent="0.2">
      <c r="B4004"/>
      <c r="C4004"/>
      <c r="D4004"/>
      <c r="E4004" s="100"/>
      <c r="F4004" s="2"/>
      <c r="G4004" s="2"/>
      <c r="H4004" s="4"/>
      <c r="J4004" s="34"/>
      <c r="L4004" s="34"/>
      <c r="M4004" s="34"/>
    </row>
    <row r="4005" spans="1:13" s="34" customFormat="1" x14ac:dyDescent="0.2">
      <c r="E4005" s="48"/>
      <c r="F4005" s="29"/>
      <c r="G4005" s="29"/>
      <c r="H4005" s="24"/>
      <c r="K4005"/>
      <c r="L4005"/>
      <c r="M4005"/>
    </row>
    <row r="4006" spans="1:13" s="34" customFormat="1" x14ac:dyDescent="0.2">
      <c r="E4006" s="48"/>
      <c r="F4006" s="14"/>
      <c r="G4006" s="14"/>
      <c r="H4006" s="25"/>
      <c r="K4006"/>
    </row>
    <row r="4007" spans="1:13" s="34" customFormat="1" x14ac:dyDescent="0.2">
      <c r="A4007"/>
      <c r="B4007"/>
      <c r="C4007"/>
      <c r="D4007"/>
      <c r="E4007" s="100"/>
      <c r="F4007" s="2"/>
      <c r="G4007" s="2"/>
      <c r="H4007" s="4"/>
      <c r="I4007"/>
      <c r="J4007"/>
    </row>
    <row r="4008" spans="1:13" s="34" customFormat="1" x14ac:dyDescent="0.2">
      <c r="E4008" s="48"/>
      <c r="F4008" s="44"/>
      <c r="G4008" s="44"/>
      <c r="H4008" s="25"/>
      <c r="J4008"/>
    </row>
    <row r="4009" spans="1:13" s="34" customFormat="1" x14ac:dyDescent="0.2">
      <c r="E4009" s="48"/>
      <c r="F4009" s="14"/>
      <c r="G4009" s="14"/>
      <c r="H4009" s="25"/>
    </row>
    <row r="4010" spans="1:13" s="34" customFormat="1" x14ac:dyDescent="0.2">
      <c r="E4010" s="48"/>
      <c r="F4010" s="14"/>
      <c r="G4010" s="14"/>
      <c r="H4010" s="25"/>
      <c r="J4010"/>
    </row>
    <row r="4011" spans="1:13" s="34" customFormat="1" x14ac:dyDescent="0.2">
      <c r="E4011" s="48"/>
      <c r="F4011" s="14"/>
      <c r="G4011" s="14"/>
      <c r="H4011" s="25"/>
      <c r="J4011"/>
    </row>
    <row r="4012" spans="1:13" s="34" customFormat="1" x14ac:dyDescent="0.2">
      <c r="E4012" s="48"/>
      <c r="F4012" s="14"/>
      <c r="G4012" s="14"/>
      <c r="H4012" s="14"/>
      <c r="J4012"/>
    </row>
    <row r="4013" spans="1:13" s="34" customFormat="1" x14ac:dyDescent="0.2">
      <c r="A4013"/>
      <c r="B4013"/>
      <c r="C4013"/>
      <c r="D4013"/>
      <c r="E4013" s="100"/>
      <c r="F4013" s="2"/>
      <c r="G4013" s="2"/>
      <c r="H4013" s="4"/>
      <c r="I4013"/>
      <c r="J4013"/>
    </row>
    <row r="4014" spans="1:13" s="34" customFormat="1" x14ac:dyDescent="0.2">
      <c r="A4014"/>
      <c r="B4014"/>
      <c r="C4014"/>
      <c r="D4014"/>
      <c r="E4014" s="100"/>
      <c r="F4014" s="2"/>
      <c r="G4014" s="2"/>
      <c r="H4014" s="4"/>
      <c r="I4014"/>
    </row>
    <row r="4015" spans="1:13" x14ac:dyDescent="0.2">
      <c r="A4015" s="34"/>
      <c r="B4015" s="34"/>
      <c r="C4015" s="34"/>
      <c r="D4015" s="34"/>
      <c r="E4015" s="48"/>
      <c r="F4015" s="14"/>
      <c r="G4015" s="14"/>
      <c r="H4015" s="25"/>
      <c r="I4015" s="34"/>
      <c r="J4015" s="34"/>
      <c r="K4015" s="34"/>
      <c r="L4015" s="34"/>
      <c r="M4015" s="34"/>
    </row>
    <row r="4016" spans="1:13" s="34" customFormat="1" x14ac:dyDescent="0.2">
      <c r="A4016"/>
      <c r="B4016"/>
      <c r="C4016"/>
      <c r="D4016"/>
      <c r="E4016" s="100"/>
      <c r="F4016" s="2"/>
      <c r="G4016" s="2"/>
      <c r="H4016" s="4"/>
      <c r="I4016"/>
      <c r="L4016"/>
      <c r="M4016"/>
    </row>
    <row r="4017" spans="1:13" s="34" customFormat="1" x14ac:dyDescent="0.2">
      <c r="A4017"/>
      <c r="B4017"/>
      <c r="C4017"/>
      <c r="D4017"/>
      <c r="E4017" s="100"/>
      <c r="F4017" s="2"/>
      <c r="G4017" s="2"/>
      <c r="H4017" s="4"/>
      <c r="I4017"/>
      <c r="K4017"/>
    </row>
    <row r="4018" spans="1:13" s="34" customFormat="1" x14ac:dyDescent="0.2">
      <c r="A4018"/>
      <c r="B4018"/>
      <c r="C4018"/>
      <c r="D4018"/>
      <c r="E4018" s="100"/>
      <c r="F4018" s="2"/>
      <c r="G4018" s="2"/>
      <c r="H4018" s="4"/>
      <c r="I4018"/>
    </row>
    <row r="4019" spans="1:13" s="34" customFormat="1" x14ac:dyDescent="0.2">
      <c r="A4019"/>
      <c r="B4019"/>
      <c r="C4019"/>
      <c r="D4019"/>
      <c r="E4019" s="100"/>
      <c r="F4019" s="2"/>
      <c r="G4019" s="2"/>
      <c r="H4019" s="4"/>
      <c r="I4019"/>
    </row>
    <row r="4020" spans="1:13" x14ac:dyDescent="0.2">
      <c r="A4020" s="34"/>
      <c r="B4020" s="34"/>
      <c r="C4020" s="34"/>
      <c r="D4020" s="34"/>
      <c r="E4020" s="48"/>
      <c r="F4020" s="29"/>
      <c r="G4020" s="29"/>
      <c r="H4020" s="24"/>
      <c r="I4020" s="34"/>
      <c r="J4020" s="34"/>
      <c r="K4020" s="34"/>
      <c r="L4020" s="34"/>
      <c r="M4020" s="34"/>
    </row>
    <row r="4021" spans="1:13" x14ac:dyDescent="0.2">
      <c r="A4021" s="34"/>
      <c r="B4021" s="34"/>
      <c r="C4021" s="34"/>
      <c r="D4021" s="34"/>
      <c r="E4021" s="48"/>
      <c r="F4021" s="14"/>
      <c r="G4021" s="14"/>
      <c r="H4021" s="25"/>
      <c r="I4021" s="34"/>
      <c r="J4021" s="34"/>
      <c r="K4021" s="34"/>
    </row>
    <row r="4022" spans="1:13" s="34" customFormat="1" x14ac:dyDescent="0.2">
      <c r="E4022" s="48"/>
      <c r="F4022" s="14"/>
      <c r="G4022" s="14"/>
      <c r="H4022" s="25"/>
      <c r="L4022"/>
      <c r="M4022"/>
    </row>
    <row r="4023" spans="1:13" s="34" customFormat="1" x14ac:dyDescent="0.2">
      <c r="E4023" s="48"/>
      <c r="F4023" s="14"/>
      <c r="G4023" s="14"/>
      <c r="H4023" s="25"/>
    </row>
    <row r="4024" spans="1:13" s="34" customFormat="1" x14ac:dyDescent="0.2">
      <c r="E4024" s="48"/>
      <c r="F4024" s="14"/>
      <c r="G4024" s="14"/>
      <c r="H4024" s="25"/>
      <c r="J4024"/>
      <c r="K4024"/>
    </row>
    <row r="4025" spans="1:13" s="34" customFormat="1" x14ac:dyDescent="0.2">
      <c r="E4025" s="48"/>
      <c r="F4025" s="14"/>
      <c r="G4025" s="14"/>
      <c r="H4025" s="25"/>
    </row>
    <row r="4026" spans="1:13" s="34" customFormat="1" x14ac:dyDescent="0.2">
      <c r="E4026" s="48"/>
      <c r="F4026" s="14"/>
      <c r="G4026" s="14"/>
      <c r="H4026" s="25"/>
    </row>
    <row r="4027" spans="1:13" s="34" customFormat="1" x14ac:dyDescent="0.2">
      <c r="E4027" s="48"/>
      <c r="F4027" s="14"/>
      <c r="G4027" s="14"/>
      <c r="H4027" s="25"/>
    </row>
    <row r="4028" spans="1:13" s="34" customFormat="1" x14ac:dyDescent="0.2">
      <c r="E4028" s="48"/>
      <c r="F4028" s="14"/>
      <c r="G4028" s="14"/>
      <c r="H4028" s="25"/>
    </row>
    <row r="4029" spans="1:13" s="34" customFormat="1" x14ac:dyDescent="0.2">
      <c r="E4029" s="48"/>
      <c r="F4029" s="14"/>
      <c r="G4029" s="14"/>
      <c r="H4029" s="25"/>
    </row>
    <row r="4030" spans="1:13" s="34" customFormat="1" x14ac:dyDescent="0.2">
      <c r="A4030"/>
      <c r="B4030"/>
      <c r="C4030"/>
      <c r="D4030"/>
      <c r="E4030" s="100"/>
      <c r="F4030" s="2"/>
      <c r="G4030" s="2"/>
      <c r="H4030" s="4"/>
      <c r="I4030"/>
    </row>
    <row r="4031" spans="1:13" s="34" customFormat="1" x14ac:dyDescent="0.2">
      <c r="E4031" s="48"/>
      <c r="F4031" s="14"/>
      <c r="G4031" s="14"/>
      <c r="H4031" s="25"/>
      <c r="J4031"/>
    </row>
    <row r="4032" spans="1:13" x14ac:dyDescent="0.2">
      <c r="A4032" s="34"/>
      <c r="B4032" s="34"/>
      <c r="C4032" s="34"/>
      <c r="D4032" s="34"/>
      <c r="E4032" s="48"/>
      <c r="F4032" s="14"/>
      <c r="G4032" s="14"/>
      <c r="H4032" s="25"/>
      <c r="I4032" s="34"/>
      <c r="J4032" s="34"/>
      <c r="K4032" s="34"/>
      <c r="L4032" s="34"/>
      <c r="M4032" s="34"/>
    </row>
    <row r="4033" spans="1:13" s="34" customFormat="1" x14ac:dyDescent="0.2">
      <c r="E4033" s="48"/>
      <c r="F4033" s="14"/>
      <c r="G4033" s="14"/>
      <c r="H4033" s="25"/>
      <c r="L4033"/>
      <c r="M4033"/>
    </row>
    <row r="4034" spans="1:13" s="34" customFormat="1" x14ac:dyDescent="0.2">
      <c r="E4034" s="48"/>
      <c r="F4034" s="14"/>
      <c r="G4034" s="14"/>
      <c r="H4034" s="25"/>
    </row>
    <row r="4035" spans="1:13" x14ac:dyDescent="0.2">
      <c r="A4035" s="34"/>
      <c r="B4035" s="34"/>
      <c r="C4035" s="34"/>
      <c r="D4035" s="34"/>
      <c r="E4035" s="48"/>
      <c r="F4035" s="14"/>
      <c r="G4035" s="14"/>
      <c r="H4035" s="25"/>
      <c r="I4035" s="34"/>
      <c r="J4035" s="34"/>
      <c r="L4035" s="34"/>
      <c r="M4035" s="34"/>
    </row>
    <row r="4036" spans="1:13" s="34" customFormat="1" x14ac:dyDescent="0.2">
      <c r="E4036" s="48"/>
      <c r="F4036" s="14"/>
      <c r="G4036" s="14"/>
      <c r="H4036" s="25"/>
      <c r="L4036"/>
      <c r="M4036"/>
    </row>
    <row r="4037" spans="1:13" s="34" customFormat="1" x14ac:dyDescent="0.2">
      <c r="A4037"/>
      <c r="B4037"/>
      <c r="C4037"/>
      <c r="D4037"/>
      <c r="E4037" s="100"/>
      <c r="F4037" s="2"/>
      <c r="G4037" s="2"/>
      <c r="H4037" s="4"/>
      <c r="I4037"/>
    </row>
    <row r="4038" spans="1:13" s="34" customFormat="1" x14ac:dyDescent="0.2">
      <c r="E4038" s="48"/>
      <c r="H4038" s="25"/>
    </row>
    <row r="4039" spans="1:13" s="34" customFormat="1" x14ac:dyDescent="0.2">
      <c r="E4039" s="48"/>
      <c r="F4039" s="14"/>
      <c r="G4039" s="14"/>
      <c r="H4039" s="25"/>
    </row>
    <row r="4040" spans="1:13" s="34" customFormat="1" x14ac:dyDescent="0.2">
      <c r="E4040" s="48"/>
      <c r="F4040" s="14"/>
      <c r="G4040" s="14"/>
      <c r="H4040" s="25"/>
      <c r="K4040"/>
    </row>
    <row r="4041" spans="1:13" s="34" customFormat="1" x14ac:dyDescent="0.2">
      <c r="E4041" s="48"/>
      <c r="F4041" s="14"/>
      <c r="G4041" s="14"/>
      <c r="H4041" s="25"/>
      <c r="K4041"/>
    </row>
    <row r="4042" spans="1:13" x14ac:dyDescent="0.2">
      <c r="A4042" s="34"/>
      <c r="B4042" s="34"/>
      <c r="C4042" s="34"/>
      <c r="D4042" s="34"/>
      <c r="E4042" s="48"/>
      <c r="F4042" s="29"/>
      <c r="G4042" s="29"/>
      <c r="H4042" s="24"/>
      <c r="I4042" s="34"/>
      <c r="K4042" s="34"/>
      <c r="L4042" s="34"/>
      <c r="M4042" s="34"/>
    </row>
    <row r="4043" spans="1:13" x14ac:dyDescent="0.2">
      <c r="A4043" s="34"/>
      <c r="B4043" s="34"/>
      <c r="C4043" s="34"/>
      <c r="D4043" s="34"/>
      <c r="E4043" s="48"/>
      <c r="F4043" s="14"/>
      <c r="G4043" s="14"/>
      <c r="H4043" s="25"/>
      <c r="I4043" s="34"/>
      <c r="J4043" s="34"/>
      <c r="K4043" s="34"/>
    </row>
    <row r="4044" spans="1:13" x14ac:dyDescent="0.2">
      <c r="A4044" s="34"/>
      <c r="B4044" s="34"/>
      <c r="C4044" s="34"/>
      <c r="D4044" s="34"/>
      <c r="E4044" s="48"/>
      <c r="F4044" s="29"/>
      <c r="G4044" s="29"/>
      <c r="H4044" s="24"/>
      <c r="I4044" s="34"/>
      <c r="J4044" s="34"/>
      <c r="K4044" s="34"/>
    </row>
    <row r="4045" spans="1:13" x14ac:dyDescent="0.2">
      <c r="A4045" s="34"/>
      <c r="B4045" s="34"/>
      <c r="C4045" s="34"/>
      <c r="D4045" s="34"/>
      <c r="E4045" s="48"/>
      <c r="F4045" s="14"/>
      <c r="G4045" s="14"/>
      <c r="H4045" s="25"/>
      <c r="I4045" s="34"/>
      <c r="J4045" s="34"/>
      <c r="K4045" s="34"/>
    </row>
    <row r="4046" spans="1:13" x14ac:dyDescent="0.2">
      <c r="A4046" s="34"/>
      <c r="B4046" s="34"/>
      <c r="C4046" s="34"/>
      <c r="D4046" s="34"/>
      <c r="E4046" s="48"/>
      <c r="F4046" s="14"/>
      <c r="G4046" s="14"/>
      <c r="H4046" s="25"/>
      <c r="I4046" s="34"/>
      <c r="J4046" s="34"/>
      <c r="K4046" s="34"/>
    </row>
    <row r="4047" spans="1:13" x14ac:dyDescent="0.2">
      <c r="A4047" s="34"/>
      <c r="B4047" s="34"/>
      <c r="C4047" s="34"/>
      <c r="D4047" s="34"/>
      <c r="E4047" s="48"/>
      <c r="F4047" s="14"/>
      <c r="G4047" s="14"/>
      <c r="H4047" s="25"/>
      <c r="I4047" s="34"/>
      <c r="K4047" s="34"/>
    </row>
    <row r="4048" spans="1:13" x14ac:dyDescent="0.2">
      <c r="B4048"/>
      <c r="C4048"/>
      <c r="D4048"/>
      <c r="E4048" s="100"/>
      <c r="F4048" s="2"/>
      <c r="G4048" s="2"/>
      <c r="H4048" s="4"/>
      <c r="K4048" s="34"/>
    </row>
    <row r="4049" spans="1:11" ht="12" customHeight="1" x14ac:dyDescent="0.2">
      <c r="A4049" s="34"/>
      <c r="B4049" s="34"/>
      <c r="C4049" s="34"/>
      <c r="D4049" s="34"/>
      <c r="E4049" s="48"/>
      <c r="F4049" s="14"/>
      <c r="G4049" s="14"/>
      <c r="H4049" s="25"/>
      <c r="I4049" s="34"/>
      <c r="J4049" s="34"/>
      <c r="K4049" s="34"/>
    </row>
    <row r="4050" spans="1:11" x14ac:dyDescent="0.2">
      <c r="A4050" s="34"/>
      <c r="B4050" s="34"/>
      <c r="C4050" s="34"/>
      <c r="D4050" s="34"/>
      <c r="E4050" s="48"/>
      <c r="F4050" s="14"/>
      <c r="G4050" s="14"/>
      <c r="H4050" s="25"/>
      <c r="I4050" s="34"/>
      <c r="J4050" s="34"/>
      <c r="K4050" s="34"/>
    </row>
    <row r="4051" spans="1:11" x14ac:dyDescent="0.2">
      <c r="A4051" s="34"/>
      <c r="B4051" s="34"/>
      <c r="C4051" s="34"/>
      <c r="D4051" s="34"/>
      <c r="E4051" s="48"/>
      <c r="F4051" s="14"/>
      <c r="G4051" s="14"/>
      <c r="H4051" s="25"/>
      <c r="I4051" s="34"/>
      <c r="J4051" s="34"/>
      <c r="K4051" s="34"/>
    </row>
    <row r="4052" spans="1:11" x14ac:dyDescent="0.2">
      <c r="A4052" s="34"/>
      <c r="B4052" s="34"/>
      <c r="C4052" s="34"/>
      <c r="D4052" s="34"/>
      <c r="E4052" s="48"/>
      <c r="F4052" s="29"/>
      <c r="G4052" s="29"/>
      <c r="H4052" s="24"/>
      <c r="I4052" s="34"/>
      <c r="J4052" s="34"/>
    </row>
    <row r="4053" spans="1:11" x14ac:dyDescent="0.2">
      <c r="B4053"/>
      <c r="C4053"/>
      <c r="D4053"/>
      <c r="E4053" s="100"/>
      <c r="F4053" s="2"/>
      <c r="G4053" s="2"/>
      <c r="H4053" s="4"/>
      <c r="J4053" s="34"/>
      <c r="K4053" s="34"/>
    </row>
    <row r="4054" spans="1:11" x14ac:dyDescent="0.2">
      <c r="A4054" s="34"/>
      <c r="B4054" s="34"/>
      <c r="C4054" s="34"/>
      <c r="D4054" s="34"/>
      <c r="E4054" s="48"/>
      <c r="F4054" s="14"/>
      <c r="G4054" s="14"/>
      <c r="H4054" s="25"/>
      <c r="I4054" s="34"/>
      <c r="J4054" s="34"/>
      <c r="K4054" s="34"/>
    </row>
    <row r="4055" spans="1:11" x14ac:dyDescent="0.2">
      <c r="A4055" s="34"/>
      <c r="B4055" s="34"/>
      <c r="C4055" s="34"/>
      <c r="D4055" s="34"/>
      <c r="E4055" s="48"/>
      <c r="F4055" s="14"/>
      <c r="G4055" s="14"/>
      <c r="H4055" s="25"/>
      <c r="I4055" s="34"/>
      <c r="J4055" s="34"/>
    </row>
    <row r="4056" spans="1:11" x14ac:dyDescent="0.2">
      <c r="A4056" s="34"/>
      <c r="B4056" s="34"/>
      <c r="C4056" s="34"/>
      <c r="D4056" s="34"/>
      <c r="E4056" s="48"/>
      <c r="F4056" s="34"/>
      <c r="G4056" s="34"/>
      <c r="H4056" s="34"/>
      <c r="I4056" s="34"/>
      <c r="J4056" s="34"/>
      <c r="K4056" s="34"/>
    </row>
    <row r="4057" spans="1:11" x14ac:dyDescent="0.2">
      <c r="A4057" s="34"/>
      <c r="B4057" s="34"/>
      <c r="C4057" s="34"/>
      <c r="D4057" s="34"/>
      <c r="E4057" s="48"/>
      <c r="F4057" s="14"/>
      <c r="G4057" s="14"/>
      <c r="H4057" s="25"/>
      <c r="I4057" s="34"/>
      <c r="J4057" s="34"/>
      <c r="K4057" s="34"/>
    </row>
    <row r="4058" spans="1:11" x14ac:dyDescent="0.2">
      <c r="A4058" s="34"/>
      <c r="B4058" s="34"/>
      <c r="C4058" s="34"/>
      <c r="D4058" s="34"/>
      <c r="E4058" s="48"/>
      <c r="F4058" s="14"/>
      <c r="G4058" s="14"/>
      <c r="H4058" s="25"/>
      <c r="I4058" s="34"/>
      <c r="J4058" s="34"/>
      <c r="K4058" s="34"/>
    </row>
    <row r="4059" spans="1:11" x14ac:dyDescent="0.2">
      <c r="A4059" s="34"/>
      <c r="B4059" s="34"/>
      <c r="C4059" s="34"/>
      <c r="D4059" s="34"/>
      <c r="E4059" s="48"/>
      <c r="F4059" s="29"/>
      <c r="G4059" s="29"/>
      <c r="H4059" s="24"/>
      <c r="I4059" s="34"/>
      <c r="K4059" s="34"/>
    </row>
    <row r="4060" spans="1:11" x14ac:dyDescent="0.2">
      <c r="A4060" s="34"/>
      <c r="B4060" s="34"/>
      <c r="C4060" s="34"/>
      <c r="D4060" s="34"/>
      <c r="E4060" s="48"/>
      <c r="F4060" s="14"/>
      <c r="G4060" s="14"/>
      <c r="H4060" s="25"/>
      <c r="I4060" s="34"/>
      <c r="J4060" s="34"/>
      <c r="K4060" s="34"/>
    </row>
    <row r="4061" spans="1:11" x14ac:dyDescent="0.2">
      <c r="A4061" s="34"/>
      <c r="B4061" s="34"/>
      <c r="C4061" s="34"/>
      <c r="D4061" s="34"/>
      <c r="E4061" s="48"/>
      <c r="F4061" s="14"/>
      <c r="G4061" s="14"/>
      <c r="H4061" s="25"/>
      <c r="I4061" s="34"/>
      <c r="J4061" s="34"/>
      <c r="K4061" s="34"/>
    </row>
    <row r="4062" spans="1:11" x14ac:dyDescent="0.2">
      <c r="A4062" s="34"/>
      <c r="B4062" s="34"/>
      <c r="C4062" s="34"/>
      <c r="D4062" s="34"/>
      <c r="E4062" s="48"/>
      <c r="F4062" s="14"/>
      <c r="G4062" s="14"/>
      <c r="H4062" s="25"/>
      <c r="I4062" s="34"/>
    </row>
    <row r="4063" spans="1:11" x14ac:dyDescent="0.2">
      <c r="A4063" s="34"/>
      <c r="B4063" s="34"/>
      <c r="C4063" s="34"/>
      <c r="D4063" s="34"/>
      <c r="E4063" s="48"/>
      <c r="F4063" s="14"/>
      <c r="G4063" s="14"/>
      <c r="H4063" s="25"/>
      <c r="I4063" s="34"/>
      <c r="J4063" s="34"/>
    </row>
    <row r="4064" spans="1:11" x14ac:dyDescent="0.2">
      <c r="A4064" s="34"/>
      <c r="B4064" s="34"/>
      <c r="C4064" s="34"/>
      <c r="D4064" s="34"/>
      <c r="E4064" s="48"/>
      <c r="F4064" s="14"/>
      <c r="G4064" s="14"/>
      <c r="H4064" s="25"/>
      <c r="I4064" s="34"/>
      <c r="J4064" s="34"/>
    </row>
    <row r="4065" spans="1:10" x14ac:dyDescent="0.2">
      <c r="B4065"/>
      <c r="C4065"/>
      <c r="D4065"/>
      <c r="E4065" s="100"/>
      <c r="F4065" s="2"/>
      <c r="G4065" s="2"/>
      <c r="H4065" s="4"/>
      <c r="J4065" s="34"/>
    </row>
    <row r="4066" spans="1:10" x14ac:dyDescent="0.2">
      <c r="A4066" s="34"/>
      <c r="B4066" s="34"/>
      <c r="C4066" s="34"/>
      <c r="D4066" s="34"/>
      <c r="E4066" s="48"/>
      <c r="F4066" s="29"/>
      <c r="G4066" s="29"/>
      <c r="H4066" s="24"/>
      <c r="I4066" s="34"/>
      <c r="J4066" s="34"/>
    </row>
    <row r="4067" spans="1:10" x14ac:dyDescent="0.2">
      <c r="A4067" s="34"/>
      <c r="B4067" s="34"/>
      <c r="C4067" s="34"/>
      <c r="D4067" s="34"/>
      <c r="E4067" s="48"/>
      <c r="F4067" s="14"/>
      <c r="G4067" s="14"/>
      <c r="H4067" s="25"/>
      <c r="I4067" s="34"/>
      <c r="J4067" s="34"/>
    </row>
    <row r="4068" spans="1:10" x14ac:dyDescent="0.2">
      <c r="B4068"/>
      <c r="C4068"/>
      <c r="D4068"/>
      <c r="E4068" s="100"/>
      <c r="F4068" s="2"/>
      <c r="G4068" s="2"/>
      <c r="H4068" s="4"/>
      <c r="J4068" s="34"/>
    </row>
    <row r="4069" spans="1:10" x14ac:dyDescent="0.2">
      <c r="A4069" s="34"/>
      <c r="B4069" s="34"/>
      <c r="C4069" s="34"/>
      <c r="D4069" s="34"/>
      <c r="E4069" s="48"/>
      <c r="F4069" s="14"/>
      <c r="G4069" s="14"/>
      <c r="H4069" s="25"/>
      <c r="I4069" s="34"/>
    </row>
    <row r="4070" spans="1:10" x14ac:dyDescent="0.2">
      <c r="A4070" s="34"/>
      <c r="B4070" s="34"/>
      <c r="C4070" s="34"/>
      <c r="D4070" s="34"/>
      <c r="E4070" s="48"/>
      <c r="F4070" s="14"/>
      <c r="G4070" s="14"/>
      <c r="H4070" s="25"/>
      <c r="I4070" s="34"/>
    </row>
    <row r="4071" spans="1:10" x14ac:dyDescent="0.2">
      <c r="A4071" s="34"/>
      <c r="B4071" s="34"/>
      <c r="C4071" s="34"/>
      <c r="D4071" s="34"/>
      <c r="E4071" s="48"/>
      <c r="F4071" s="14"/>
      <c r="G4071" s="14"/>
      <c r="H4071" s="25"/>
      <c r="I4071" s="34"/>
    </row>
    <row r="4072" spans="1:10" x14ac:dyDescent="0.2">
      <c r="A4072" s="34"/>
      <c r="B4072" s="34"/>
      <c r="C4072" s="34"/>
      <c r="D4072" s="34"/>
      <c r="E4072" s="48"/>
      <c r="F4072" s="14"/>
      <c r="G4072" s="14"/>
      <c r="H4072" s="25"/>
      <c r="I4072" s="34"/>
    </row>
    <row r="4073" spans="1:10" x14ac:dyDescent="0.2">
      <c r="A4073" s="34"/>
      <c r="B4073" s="34"/>
      <c r="C4073" s="34"/>
      <c r="D4073" s="34"/>
      <c r="E4073" s="48"/>
      <c r="F4073" s="14"/>
      <c r="G4073" s="14"/>
      <c r="H4073" s="25"/>
      <c r="I4073" s="34"/>
    </row>
    <row r="4074" spans="1:10" x14ac:dyDescent="0.2">
      <c r="A4074" s="34"/>
      <c r="B4074" s="34"/>
      <c r="C4074" s="34"/>
      <c r="D4074" s="34"/>
      <c r="E4074" s="48"/>
      <c r="F4074" s="14"/>
      <c r="G4074" s="14"/>
      <c r="H4074" s="25"/>
      <c r="I4074" s="34"/>
    </row>
    <row r="4075" spans="1:10" x14ac:dyDescent="0.2">
      <c r="B4075"/>
      <c r="C4075"/>
      <c r="D4075"/>
      <c r="E4075" s="100"/>
      <c r="F4075" s="2"/>
      <c r="G4075" s="2"/>
      <c r="H4075" s="4"/>
    </row>
    <row r="4076" spans="1:10" x14ac:dyDescent="0.2">
      <c r="B4076"/>
      <c r="C4076"/>
      <c r="D4076"/>
      <c r="E4076" s="100"/>
      <c r="F4076" s="2"/>
      <c r="G4076" s="2"/>
      <c r="H4076" s="4"/>
    </row>
    <row r="4077" spans="1:10" x14ac:dyDescent="0.2">
      <c r="B4077"/>
      <c r="C4077"/>
      <c r="D4077"/>
      <c r="E4077" s="100"/>
      <c r="F4077" s="2"/>
      <c r="G4077" s="2"/>
      <c r="H4077" s="4"/>
    </row>
    <row r="4078" spans="1:10" x14ac:dyDescent="0.2">
      <c r="B4078"/>
      <c r="C4078"/>
      <c r="D4078"/>
      <c r="E4078" s="100"/>
      <c r="F4078" s="2"/>
      <c r="G4078" s="2"/>
      <c r="H4078" s="4"/>
    </row>
    <row r="4079" spans="1:10" x14ac:dyDescent="0.2">
      <c r="B4079"/>
      <c r="C4079"/>
      <c r="D4079"/>
      <c r="E4079" s="100"/>
      <c r="F4079" s="2"/>
      <c r="G4079" s="2"/>
      <c r="H4079" s="4"/>
    </row>
    <row r="4080" spans="1:10" x14ac:dyDescent="0.2">
      <c r="B4080"/>
      <c r="C4080"/>
      <c r="D4080"/>
      <c r="E4080" s="100"/>
      <c r="F4080" s="2"/>
      <c r="G4080" s="2"/>
      <c r="H4080" s="4"/>
    </row>
    <row r="4081" spans="2:8" x14ac:dyDescent="0.2">
      <c r="B4081"/>
      <c r="C4081"/>
      <c r="D4081"/>
      <c r="E4081" s="100"/>
      <c r="F4081" s="2"/>
      <c r="G4081" s="2"/>
      <c r="H4081" s="4"/>
    </row>
    <row r="4082" spans="2:8" x14ac:dyDescent="0.2">
      <c r="B4082"/>
      <c r="C4082"/>
      <c r="D4082"/>
      <c r="E4082" s="100"/>
      <c r="F4082" s="2"/>
      <c r="G4082" s="2"/>
      <c r="H4082" s="4"/>
    </row>
    <row r="4083" spans="2:8" x14ac:dyDescent="0.2">
      <c r="B4083"/>
      <c r="C4083"/>
      <c r="D4083"/>
      <c r="E4083" s="100"/>
      <c r="F4083" s="2"/>
      <c r="G4083" s="2"/>
      <c r="H4083" s="4"/>
    </row>
    <row r="4084" spans="2:8" x14ac:dyDescent="0.2">
      <c r="B4084"/>
      <c r="C4084"/>
      <c r="D4084"/>
      <c r="E4084" s="100"/>
      <c r="F4084" s="2"/>
      <c r="G4084" s="2"/>
      <c r="H4084" s="4"/>
    </row>
    <row r="4085" spans="2:8" x14ac:dyDescent="0.2">
      <c r="B4085"/>
      <c r="C4085"/>
      <c r="D4085"/>
      <c r="E4085" s="100"/>
      <c r="F4085" s="2"/>
      <c r="G4085" s="2"/>
      <c r="H4085" s="4"/>
    </row>
    <row r="4086" spans="2:8" x14ac:dyDescent="0.2">
      <c r="B4086"/>
      <c r="C4086"/>
      <c r="D4086"/>
      <c r="E4086" s="100"/>
      <c r="F4086" s="17"/>
      <c r="G4086" s="17"/>
      <c r="H4086" s="21"/>
    </row>
    <row r="4087" spans="2:8" x14ac:dyDescent="0.2">
      <c r="B4087"/>
      <c r="C4087"/>
      <c r="D4087"/>
      <c r="E4087" s="100"/>
      <c r="F4087" s="2"/>
      <c r="G4087" s="2"/>
      <c r="H4087" s="4"/>
    </row>
    <row r="4088" spans="2:8" x14ac:dyDescent="0.2">
      <c r="B4088"/>
      <c r="C4088"/>
      <c r="D4088"/>
      <c r="E4088" s="100"/>
      <c r="F4088" s="2"/>
      <c r="G4088" s="2"/>
      <c r="H4088" s="4"/>
    </row>
    <row r="4089" spans="2:8" x14ac:dyDescent="0.2">
      <c r="B4089"/>
      <c r="C4089"/>
      <c r="D4089"/>
      <c r="E4089" s="100"/>
      <c r="F4089" s="2"/>
      <c r="G4089" s="2"/>
      <c r="H4089" s="4"/>
    </row>
    <row r="4090" spans="2:8" x14ac:dyDescent="0.2">
      <c r="B4090"/>
      <c r="C4090"/>
      <c r="D4090"/>
      <c r="E4090" s="100"/>
      <c r="F4090" s="2"/>
      <c r="G4090" s="2"/>
      <c r="H4090" s="4"/>
    </row>
    <row r="4091" spans="2:8" x14ac:dyDescent="0.2">
      <c r="B4091"/>
      <c r="C4091"/>
      <c r="D4091"/>
      <c r="E4091" s="100"/>
      <c r="F4091" s="17"/>
      <c r="G4091" s="17"/>
      <c r="H4091" s="21"/>
    </row>
    <row r="4092" spans="2:8" x14ac:dyDescent="0.2">
      <c r="B4092"/>
      <c r="C4092"/>
      <c r="D4092"/>
      <c r="E4092" s="100"/>
      <c r="F4092" s="2"/>
      <c r="G4092" s="2"/>
      <c r="H4092" s="4"/>
    </row>
    <row r="4093" spans="2:8" x14ac:dyDescent="0.2">
      <c r="B4093"/>
      <c r="C4093"/>
      <c r="D4093"/>
      <c r="E4093" s="100"/>
      <c r="F4093" s="2"/>
      <c r="G4093" s="2"/>
      <c r="H4093" s="4"/>
    </row>
    <row r="4094" spans="2:8" x14ac:dyDescent="0.2">
      <c r="B4094"/>
      <c r="C4094"/>
      <c r="D4094"/>
      <c r="E4094" s="100"/>
      <c r="F4094" s="17"/>
      <c r="G4094" s="17"/>
      <c r="H4094" s="21"/>
    </row>
    <row r="4095" spans="2:8" x14ac:dyDescent="0.2">
      <c r="B4095"/>
      <c r="C4095"/>
      <c r="D4095"/>
      <c r="E4095" s="100"/>
      <c r="F4095" s="2"/>
      <c r="G4095" s="2"/>
      <c r="H4095" s="4"/>
    </row>
    <row r="4096" spans="2:8" x14ac:dyDescent="0.2">
      <c r="B4096"/>
      <c r="C4096"/>
      <c r="D4096"/>
      <c r="E4096" s="100"/>
      <c r="F4096" s="2"/>
      <c r="G4096" s="2"/>
      <c r="H4096" s="4"/>
    </row>
    <row r="4097" spans="2:8" x14ac:dyDescent="0.2">
      <c r="B4097"/>
      <c r="C4097"/>
      <c r="D4097"/>
      <c r="E4097" s="100"/>
      <c r="F4097" s="2"/>
      <c r="G4097" s="2"/>
      <c r="H4097" s="4"/>
    </row>
    <row r="4098" spans="2:8" x14ac:dyDescent="0.2">
      <c r="B4098"/>
      <c r="C4098"/>
      <c r="D4098"/>
      <c r="E4098" s="100"/>
      <c r="F4098" s="2"/>
      <c r="G4098" s="2"/>
      <c r="H4098" s="4"/>
    </row>
    <row r="4099" spans="2:8" x14ac:dyDescent="0.2">
      <c r="B4099"/>
      <c r="C4099"/>
      <c r="D4099"/>
      <c r="E4099" s="100"/>
      <c r="F4099" s="2"/>
      <c r="G4099" s="2"/>
      <c r="H4099" s="4"/>
    </row>
    <row r="4100" spans="2:8" x14ac:dyDescent="0.2">
      <c r="B4100"/>
      <c r="C4100"/>
      <c r="D4100"/>
      <c r="E4100" s="100"/>
      <c r="F4100" s="2"/>
      <c r="G4100" s="2"/>
      <c r="H4100" s="4"/>
    </row>
    <row r="4101" spans="2:8" x14ac:dyDescent="0.2">
      <c r="B4101"/>
      <c r="C4101"/>
      <c r="D4101"/>
      <c r="E4101" s="100"/>
      <c r="F4101" s="2"/>
      <c r="G4101" s="2"/>
      <c r="H4101" s="4"/>
    </row>
    <row r="4102" spans="2:8" x14ac:dyDescent="0.2">
      <c r="B4102"/>
      <c r="C4102"/>
      <c r="D4102"/>
      <c r="E4102" s="100"/>
      <c r="F4102" s="17"/>
      <c r="G4102" s="27"/>
      <c r="H4102" s="21"/>
    </row>
    <row r="4103" spans="2:8" x14ac:dyDescent="0.2">
      <c r="B4103"/>
      <c r="C4103"/>
      <c r="D4103"/>
      <c r="E4103" s="100"/>
      <c r="F4103" s="2"/>
      <c r="G4103" s="2"/>
      <c r="H4103" s="4"/>
    </row>
    <row r="4104" spans="2:8" x14ac:dyDescent="0.2">
      <c r="B4104"/>
      <c r="C4104"/>
      <c r="D4104"/>
      <c r="E4104" s="100"/>
      <c r="F4104" s="17"/>
      <c r="G4104" s="17"/>
      <c r="H4104" s="21"/>
    </row>
    <row r="4105" spans="2:8" x14ac:dyDescent="0.2">
      <c r="B4105"/>
      <c r="C4105"/>
      <c r="D4105"/>
      <c r="E4105" s="100"/>
      <c r="F4105" s="17"/>
      <c r="G4105" s="17"/>
      <c r="H4105" s="21"/>
    </row>
    <row r="4106" spans="2:8" x14ac:dyDescent="0.2">
      <c r="B4106"/>
      <c r="C4106"/>
      <c r="D4106"/>
      <c r="E4106" s="100"/>
      <c r="F4106" s="2"/>
      <c r="G4106" s="2"/>
      <c r="H4106" s="4"/>
    </row>
    <row r="4107" spans="2:8" x14ac:dyDescent="0.2">
      <c r="B4107"/>
      <c r="C4107"/>
      <c r="D4107"/>
      <c r="E4107" s="100"/>
      <c r="F4107" s="2"/>
      <c r="G4107" s="2"/>
      <c r="H4107" s="4"/>
    </row>
    <row r="4108" spans="2:8" x14ac:dyDescent="0.2">
      <c r="B4108"/>
      <c r="C4108"/>
      <c r="D4108"/>
      <c r="E4108" s="100"/>
      <c r="F4108" s="2"/>
      <c r="G4108" s="2"/>
      <c r="H4108" s="4"/>
    </row>
    <row r="4109" spans="2:8" x14ac:dyDescent="0.2">
      <c r="B4109"/>
      <c r="C4109"/>
      <c r="D4109"/>
      <c r="E4109" s="100"/>
      <c r="F4109" s="2"/>
      <c r="G4109" s="2"/>
      <c r="H4109" s="4"/>
    </row>
    <row r="4110" spans="2:8" x14ac:dyDescent="0.2">
      <c r="B4110"/>
      <c r="C4110"/>
      <c r="D4110"/>
      <c r="E4110" s="100"/>
      <c r="F4110" s="2"/>
      <c r="G4110" s="2"/>
      <c r="H4110" s="4"/>
    </row>
    <row r="4111" spans="2:8" x14ac:dyDescent="0.2">
      <c r="B4111"/>
      <c r="C4111"/>
      <c r="D4111"/>
      <c r="E4111" s="100"/>
      <c r="F4111" s="2"/>
      <c r="G4111" s="2"/>
      <c r="H4111" s="4"/>
    </row>
    <row r="4112" spans="2:8" x14ac:dyDescent="0.2">
      <c r="B4112"/>
      <c r="C4112"/>
      <c r="D4112"/>
      <c r="E4112" s="100"/>
      <c r="F4112" s="2"/>
      <c r="G4112" s="2"/>
      <c r="H4112" s="4"/>
    </row>
    <row r="4113" spans="1:13" x14ac:dyDescent="0.2">
      <c r="B4113"/>
      <c r="C4113"/>
      <c r="D4113"/>
      <c r="E4113" s="100"/>
      <c r="F4113" s="2"/>
      <c r="G4113" s="2"/>
      <c r="H4113" s="4"/>
    </row>
    <row r="4114" spans="1:13" x14ac:dyDescent="0.2">
      <c r="B4114"/>
      <c r="C4114"/>
      <c r="D4114"/>
      <c r="E4114" s="100"/>
      <c r="F4114" s="2"/>
      <c r="G4114" s="2"/>
      <c r="H4114" s="4"/>
    </row>
    <row r="4115" spans="1:13" x14ac:dyDescent="0.2">
      <c r="B4115"/>
      <c r="C4115"/>
      <c r="D4115"/>
      <c r="E4115" s="100"/>
      <c r="F4115" s="2"/>
      <c r="G4115" s="2"/>
      <c r="H4115" s="4"/>
    </row>
    <row r="4116" spans="1:13" x14ac:dyDescent="0.2">
      <c r="B4116"/>
      <c r="C4116"/>
      <c r="D4116"/>
      <c r="E4116" s="100"/>
      <c r="F4116" s="2"/>
      <c r="G4116" s="2"/>
      <c r="H4116" s="4"/>
    </row>
    <row r="4117" spans="1:13" ht="13.5" customHeight="1" x14ac:dyDescent="0.2">
      <c r="B4117"/>
      <c r="C4117"/>
      <c r="D4117"/>
      <c r="E4117" s="100"/>
      <c r="F4117" s="2"/>
      <c r="G4117" s="2"/>
      <c r="H4117" s="4"/>
    </row>
    <row r="4118" spans="1:13" x14ac:dyDescent="0.2">
      <c r="B4118"/>
      <c r="C4118"/>
      <c r="D4118"/>
      <c r="E4118" s="100"/>
      <c r="F4118" s="2"/>
      <c r="G4118" s="2"/>
      <c r="H4118" s="4"/>
    </row>
    <row r="4119" spans="1:13" x14ac:dyDescent="0.2">
      <c r="B4119"/>
      <c r="C4119"/>
      <c r="D4119"/>
      <c r="E4119" s="100"/>
      <c r="F4119" s="2"/>
      <c r="G4119" s="2"/>
      <c r="H4119" s="4"/>
    </row>
    <row r="4120" spans="1:13" x14ac:dyDescent="0.2">
      <c r="B4120"/>
      <c r="C4120"/>
      <c r="D4120"/>
      <c r="E4120" s="100"/>
      <c r="F4120" s="2"/>
      <c r="G4120" s="2"/>
      <c r="H4120" s="4"/>
    </row>
    <row r="4121" spans="1:13" x14ac:dyDescent="0.2">
      <c r="B4121"/>
      <c r="C4121"/>
      <c r="D4121"/>
      <c r="E4121" s="100"/>
      <c r="F4121" s="17"/>
      <c r="G4121" s="17"/>
      <c r="H4121" s="21"/>
    </row>
    <row r="4122" spans="1:13" s="34" customFormat="1" x14ac:dyDescent="0.2">
      <c r="A4122"/>
      <c r="B4122"/>
      <c r="C4122"/>
      <c r="D4122"/>
      <c r="E4122" s="100"/>
      <c r="F4122" s="2"/>
      <c r="G4122" s="2"/>
      <c r="H4122" s="4"/>
      <c r="I4122"/>
      <c r="J4122"/>
      <c r="K4122"/>
      <c r="L4122"/>
      <c r="M4122"/>
    </row>
    <row r="4123" spans="1:13" x14ac:dyDescent="0.2">
      <c r="B4123"/>
      <c r="C4123"/>
      <c r="D4123"/>
      <c r="E4123" s="100"/>
      <c r="F4123" s="2"/>
      <c r="G4123" s="2"/>
      <c r="H4123" s="4"/>
      <c r="L4123" s="34"/>
      <c r="M4123" s="34"/>
    </row>
    <row r="4124" spans="1:13" x14ac:dyDescent="0.2">
      <c r="B4124"/>
      <c r="C4124"/>
      <c r="D4124"/>
      <c r="E4124" s="100"/>
      <c r="F4124" s="2"/>
      <c r="G4124" s="2"/>
      <c r="H4124" s="4"/>
    </row>
    <row r="4125" spans="1:13" x14ac:dyDescent="0.2">
      <c r="B4125"/>
      <c r="C4125"/>
      <c r="D4125"/>
      <c r="E4125" s="100"/>
      <c r="F4125" s="2"/>
      <c r="G4125" s="2"/>
      <c r="H4125" s="4"/>
    </row>
    <row r="4126" spans="1:13" x14ac:dyDescent="0.2">
      <c r="B4126"/>
      <c r="C4126"/>
      <c r="D4126"/>
      <c r="E4126" s="100"/>
      <c r="F4126" s="2"/>
      <c r="G4126" s="2"/>
      <c r="H4126" s="4"/>
    </row>
    <row r="4127" spans="1:13" x14ac:dyDescent="0.2">
      <c r="B4127"/>
      <c r="C4127"/>
      <c r="D4127"/>
      <c r="E4127" s="100"/>
      <c r="F4127" s="2"/>
      <c r="G4127" s="2"/>
      <c r="H4127" s="4"/>
    </row>
    <row r="4128" spans="1:13" x14ac:dyDescent="0.2">
      <c r="B4128"/>
      <c r="C4128"/>
      <c r="D4128"/>
      <c r="E4128" s="100"/>
      <c r="F4128" s="2"/>
      <c r="G4128" s="2"/>
      <c r="H4128" s="4"/>
    </row>
    <row r="4129" spans="2:11" x14ac:dyDescent="0.2">
      <c r="B4129"/>
      <c r="C4129"/>
      <c r="D4129"/>
      <c r="E4129" s="100"/>
      <c r="F4129" s="31"/>
      <c r="G4129" s="31"/>
      <c r="H4129" s="4"/>
    </row>
    <row r="4130" spans="2:11" x14ac:dyDescent="0.2">
      <c r="B4130"/>
      <c r="C4130"/>
      <c r="D4130"/>
      <c r="E4130" s="100"/>
      <c r="F4130" s="2"/>
      <c r="G4130" s="31"/>
      <c r="H4130" s="4"/>
    </row>
    <row r="4131" spans="2:11" x14ac:dyDescent="0.2">
      <c r="B4131"/>
      <c r="C4131"/>
      <c r="D4131"/>
      <c r="E4131" s="100"/>
      <c r="F4131" s="2"/>
      <c r="G4131" s="31"/>
      <c r="H4131" s="4"/>
    </row>
    <row r="4132" spans="2:11" x14ac:dyDescent="0.2">
      <c r="B4132"/>
      <c r="C4132"/>
      <c r="D4132"/>
      <c r="E4132" s="100"/>
      <c r="F4132" s="2"/>
      <c r="G4132" s="2"/>
      <c r="H4132" s="4"/>
    </row>
    <row r="4133" spans="2:11" x14ac:dyDescent="0.2">
      <c r="B4133"/>
      <c r="C4133"/>
      <c r="D4133"/>
      <c r="E4133" s="100"/>
      <c r="F4133" s="2"/>
      <c r="G4133" s="2"/>
      <c r="H4133" s="4"/>
    </row>
    <row r="4134" spans="2:11" x14ac:dyDescent="0.2">
      <c r="B4134"/>
      <c r="C4134"/>
      <c r="D4134"/>
      <c r="E4134" s="100"/>
      <c r="F4134" s="2"/>
      <c r="G4134" s="2"/>
      <c r="H4134" s="4"/>
    </row>
    <row r="4135" spans="2:11" x14ac:dyDescent="0.2">
      <c r="B4135"/>
      <c r="C4135"/>
      <c r="D4135"/>
      <c r="E4135" s="100"/>
      <c r="F4135" s="2"/>
      <c r="G4135" s="2"/>
      <c r="H4135" s="4"/>
    </row>
    <row r="4136" spans="2:11" x14ac:dyDescent="0.2">
      <c r="B4136"/>
      <c r="C4136"/>
      <c r="D4136"/>
      <c r="E4136" s="100"/>
      <c r="F4136" s="2"/>
      <c r="G4136" s="2"/>
      <c r="H4136" s="4"/>
    </row>
    <row r="4137" spans="2:11" x14ac:dyDescent="0.2">
      <c r="B4137"/>
      <c r="C4137"/>
      <c r="D4137"/>
      <c r="E4137" s="100"/>
      <c r="F4137" s="2"/>
      <c r="G4137" s="2"/>
      <c r="H4137" s="4"/>
    </row>
    <row r="4138" spans="2:11" x14ac:dyDescent="0.2">
      <c r="B4138"/>
      <c r="C4138"/>
      <c r="D4138"/>
      <c r="E4138" s="100"/>
      <c r="F4138" s="2"/>
      <c r="G4138" s="2"/>
      <c r="H4138" s="4"/>
    </row>
    <row r="4139" spans="2:11" x14ac:dyDescent="0.2">
      <c r="B4139"/>
      <c r="C4139"/>
      <c r="D4139"/>
      <c r="E4139" s="100"/>
      <c r="F4139" s="2"/>
      <c r="G4139" s="2"/>
      <c r="H4139" s="4"/>
    </row>
    <row r="4140" spans="2:11" x14ac:dyDescent="0.2">
      <c r="B4140"/>
      <c r="C4140"/>
      <c r="D4140"/>
      <c r="E4140" s="100"/>
      <c r="F4140" s="2"/>
      <c r="G4140" s="2"/>
      <c r="H4140" s="4"/>
    </row>
    <row r="4141" spans="2:11" x14ac:dyDescent="0.2">
      <c r="B4141"/>
      <c r="C4141"/>
      <c r="D4141"/>
      <c r="E4141" s="100"/>
      <c r="F4141" s="2"/>
      <c r="G4141" s="2"/>
      <c r="H4141" s="4"/>
    </row>
    <row r="4142" spans="2:11" x14ac:dyDescent="0.2">
      <c r="B4142"/>
      <c r="C4142"/>
      <c r="D4142"/>
      <c r="E4142" s="100"/>
      <c r="F4142" s="17"/>
      <c r="G4142" s="17"/>
      <c r="H4142" s="21"/>
      <c r="K4142" s="34"/>
    </row>
    <row r="4143" spans="2:11" x14ac:dyDescent="0.2">
      <c r="B4143"/>
      <c r="C4143"/>
      <c r="D4143"/>
      <c r="E4143" s="100"/>
      <c r="F4143" s="2"/>
      <c r="G4143" s="2"/>
      <c r="H4143" s="4"/>
    </row>
    <row r="4144" spans="2:11" x14ac:dyDescent="0.2">
      <c r="B4144"/>
      <c r="C4144"/>
      <c r="D4144"/>
      <c r="E4144" s="100"/>
      <c r="F4144" s="2"/>
      <c r="G4144" s="2"/>
      <c r="H4144" s="4"/>
    </row>
    <row r="4145" spans="1:10" x14ac:dyDescent="0.2">
      <c r="B4145"/>
      <c r="C4145"/>
      <c r="D4145"/>
      <c r="E4145" s="100"/>
      <c r="F4145" s="17"/>
      <c r="G4145" s="17"/>
      <c r="H4145" s="21"/>
    </row>
    <row r="4146" spans="1:10" x14ac:dyDescent="0.2">
      <c r="B4146"/>
      <c r="C4146"/>
      <c r="D4146"/>
      <c r="E4146" s="100"/>
      <c r="F4146" s="2"/>
      <c r="G4146" s="2"/>
      <c r="H4146" s="4"/>
    </row>
    <row r="4147" spans="1:10" x14ac:dyDescent="0.2">
      <c r="B4147"/>
      <c r="C4147"/>
      <c r="D4147"/>
      <c r="E4147" s="100"/>
      <c r="F4147" s="2"/>
      <c r="G4147" s="2"/>
      <c r="H4147" s="4"/>
    </row>
    <row r="4148" spans="1:10" x14ac:dyDescent="0.2">
      <c r="B4148"/>
      <c r="C4148"/>
      <c r="D4148"/>
      <c r="E4148" s="100"/>
      <c r="F4148" s="17"/>
      <c r="G4148" s="17"/>
      <c r="H4148" s="21"/>
    </row>
    <row r="4149" spans="1:10" x14ac:dyDescent="0.2">
      <c r="B4149"/>
      <c r="C4149"/>
      <c r="D4149"/>
      <c r="E4149" s="100"/>
      <c r="F4149" s="2"/>
      <c r="G4149" s="2"/>
      <c r="H4149" s="4"/>
      <c r="J4149" s="34"/>
    </row>
    <row r="4150" spans="1:10" x14ac:dyDescent="0.2">
      <c r="B4150"/>
      <c r="C4150"/>
      <c r="D4150"/>
      <c r="E4150" s="100"/>
      <c r="F4150" s="17"/>
      <c r="G4150" s="17"/>
      <c r="H4150" s="21"/>
    </row>
    <row r="4151" spans="1:10" x14ac:dyDescent="0.2">
      <c r="B4151"/>
      <c r="C4151"/>
      <c r="D4151"/>
      <c r="E4151" s="100"/>
      <c r="F4151" s="2"/>
      <c r="G4151" s="2"/>
      <c r="H4151" s="4"/>
    </row>
    <row r="4152" spans="1:10" x14ac:dyDescent="0.2">
      <c r="B4152"/>
      <c r="C4152"/>
      <c r="D4152"/>
      <c r="E4152" s="100"/>
      <c r="F4152" s="2"/>
      <c r="G4152" s="2"/>
      <c r="H4152" s="4"/>
    </row>
    <row r="4153" spans="1:10" x14ac:dyDescent="0.2">
      <c r="B4153"/>
      <c r="C4153"/>
      <c r="D4153"/>
      <c r="E4153" s="100"/>
      <c r="F4153" s="2"/>
      <c r="G4153" s="2"/>
      <c r="H4153" s="4"/>
    </row>
    <row r="4154" spans="1:10" x14ac:dyDescent="0.2">
      <c r="B4154"/>
      <c r="C4154"/>
      <c r="D4154"/>
      <c r="E4154" s="100"/>
      <c r="F4154" s="2"/>
      <c r="G4154" s="2"/>
      <c r="H4154" s="4"/>
    </row>
    <row r="4155" spans="1:10" x14ac:dyDescent="0.2">
      <c r="A4155" s="34"/>
      <c r="B4155" s="34"/>
      <c r="C4155" s="34"/>
      <c r="D4155" s="34"/>
      <c r="E4155" s="48"/>
      <c r="F4155" s="14"/>
      <c r="G4155" s="14"/>
      <c r="H4155" s="25"/>
      <c r="I4155" s="34"/>
    </row>
    <row r="4156" spans="1:10" x14ac:dyDescent="0.2">
      <c r="B4156"/>
      <c r="C4156"/>
      <c r="D4156"/>
      <c r="E4156" s="100"/>
      <c r="F4156" s="2"/>
      <c r="G4156" s="2"/>
      <c r="H4156" s="4"/>
    </row>
    <row r="4157" spans="1:10" x14ac:dyDescent="0.2">
      <c r="B4157"/>
      <c r="C4157"/>
      <c r="D4157"/>
      <c r="E4157" s="100"/>
      <c r="F4157" s="2"/>
      <c r="G4157" s="2"/>
      <c r="H4157" s="4"/>
    </row>
    <row r="4158" spans="1:10" x14ac:dyDescent="0.2">
      <c r="B4158"/>
      <c r="C4158"/>
      <c r="D4158"/>
      <c r="E4158" s="100"/>
      <c r="F4158" s="2"/>
      <c r="G4158" s="2"/>
      <c r="H4158" s="4"/>
    </row>
    <row r="4159" spans="1:10" x14ac:dyDescent="0.2">
      <c r="B4159"/>
      <c r="C4159"/>
      <c r="D4159"/>
      <c r="E4159" s="100"/>
      <c r="F4159" s="2"/>
      <c r="G4159" s="2"/>
      <c r="H4159" s="4"/>
    </row>
    <row r="4160" spans="1:10" x14ac:dyDescent="0.2">
      <c r="B4160"/>
      <c r="C4160"/>
      <c r="D4160"/>
      <c r="E4160" s="100"/>
      <c r="F4160" s="2"/>
      <c r="G4160" s="2"/>
      <c r="H4160" s="4"/>
    </row>
    <row r="4161" spans="2:8" x14ac:dyDescent="0.2">
      <c r="B4161"/>
      <c r="C4161"/>
      <c r="D4161"/>
      <c r="E4161" s="100"/>
      <c r="F4161" s="2"/>
      <c r="G4161" s="2"/>
      <c r="H4161" s="4"/>
    </row>
    <row r="4162" spans="2:8" x14ac:dyDescent="0.2">
      <c r="B4162"/>
      <c r="C4162"/>
      <c r="D4162"/>
      <c r="E4162" s="100"/>
      <c r="F4162" s="2"/>
      <c r="G4162" s="2"/>
      <c r="H4162" s="4"/>
    </row>
    <row r="4163" spans="2:8" x14ac:dyDescent="0.2">
      <c r="B4163"/>
      <c r="C4163"/>
      <c r="D4163"/>
      <c r="E4163" s="100"/>
      <c r="F4163" s="2"/>
      <c r="G4163" s="2"/>
      <c r="H4163" s="4"/>
    </row>
    <row r="4164" spans="2:8" x14ac:dyDescent="0.2">
      <c r="B4164"/>
      <c r="C4164"/>
      <c r="D4164"/>
      <c r="E4164" s="100"/>
      <c r="F4164" s="2"/>
      <c r="G4164" s="2"/>
      <c r="H4164" s="4"/>
    </row>
    <row r="4165" spans="2:8" x14ac:dyDescent="0.2">
      <c r="B4165"/>
      <c r="C4165"/>
      <c r="D4165"/>
      <c r="E4165" s="100"/>
      <c r="F4165" s="17"/>
      <c r="G4165" s="17"/>
      <c r="H4165" s="21"/>
    </row>
    <row r="4166" spans="2:8" x14ac:dyDescent="0.2">
      <c r="B4166"/>
      <c r="C4166"/>
      <c r="D4166"/>
      <c r="E4166" s="100"/>
      <c r="F4166" s="2"/>
      <c r="G4166" s="2"/>
      <c r="H4166" s="4"/>
    </row>
    <row r="4167" spans="2:8" x14ac:dyDescent="0.2">
      <c r="B4167"/>
      <c r="C4167"/>
      <c r="D4167"/>
      <c r="E4167" s="100"/>
      <c r="F4167" s="2"/>
      <c r="G4167" s="2"/>
      <c r="H4167" s="4"/>
    </row>
    <row r="4168" spans="2:8" x14ac:dyDescent="0.2">
      <c r="B4168"/>
      <c r="C4168"/>
      <c r="D4168"/>
      <c r="E4168" s="100"/>
      <c r="F4168" s="2"/>
      <c r="G4168" s="2"/>
      <c r="H4168" s="4"/>
    </row>
    <row r="4169" spans="2:8" x14ac:dyDescent="0.2">
      <c r="B4169"/>
      <c r="C4169"/>
      <c r="D4169"/>
      <c r="E4169" s="100"/>
      <c r="F4169" s="2"/>
      <c r="G4169" s="2"/>
      <c r="H4169" s="4"/>
    </row>
    <row r="4170" spans="2:8" x14ac:dyDescent="0.2">
      <c r="B4170"/>
      <c r="C4170"/>
      <c r="D4170"/>
      <c r="E4170" s="100"/>
      <c r="F4170" s="2"/>
      <c r="G4170" s="2"/>
      <c r="H4170" s="4"/>
    </row>
    <row r="4171" spans="2:8" x14ac:dyDescent="0.2">
      <c r="B4171"/>
      <c r="C4171"/>
      <c r="D4171"/>
      <c r="E4171" s="100"/>
      <c r="F4171" s="2"/>
      <c r="G4171" s="2"/>
      <c r="H4171" s="4"/>
    </row>
    <row r="4172" spans="2:8" x14ac:dyDescent="0.2">
      <c r="B4172"/>
      <c r="C4172"/>
      <c r="D4172"/>
      <c r="E4172" s="100"/>
      <c r="F4172" s="2"/>
      <c r="G4172" s="2"/>
      <c r="H4172" s="4"/>
    </row>
    <row r="4173" spans="2:8" x14ac:dyDescent="0.2">
      <c r="B4173"/>
      <c r="C4173"/>
      <c r="D4173"/>
      <c r="E4173" s="100"/>
      <c r="F4173" s="17"/>
      <c r="G4173" s="17"/>
      <c r="H4173" s="21"/>
    </row>
    <row r="4174" spans="2:8" x14ac:dyDescent="0.2">
      <c r="B4174"/>
      <c r="C4174"/>
      <c r="D4174"/>
      <c r="E4174" s="100"/>
      <c r="F4174" s="2"/>
      <c r="G4174" s="2"/>
      <c r="H4174" s="4"/>
    </row>
    <row r="4175" spans="2:8" x14ac:dyDescent="0.2">
      <c r="B4175"/>
      <c r="C4175"/>
      <c r="D4175"/>
      <c r="E4175" s="100"/>
      <c r="F4175" s="2"/>
      <c r="G4175" s="2"/>
      <c r="H4175" s="4"/>
    </row>
    <row r="4176" spans="2:8" x14ac:dyDescent="0.2">
      <c r="B4176"/>
      <c r="C4176"/>
      <c r="D4176"/>
      <c r="E4176" s="100"/>
      <c r="F4176" s="2"/>
      <c r="G4176" s="2"/>
      <c r="H4176" s="4"/>
    </row>
    <row r="4177" spans="2:8" x14ac:dyDescent="0.2">
      <c r="B4177"/>
      <c r="C4177"/>
      <c r="D4177"/>
      <c r="E4177" s="100"/>
      <c r="F4177" s="2"/>
      <c r="G4177" s="2"/>
      <c r="H4177" s="4"/>
    </row>
    <row r="4178" spans="2:8" x14ac:dyDescent="0.2">
      <c r="B4178"/>
      <c r="C4178"/>
      <c r="D4178"/>
      <c r="E4178" s="100"/>
      <c r="F4178" s="2"/>
      <c r="G4178" s="2"/>
      <c r="H4178" s="4"/>
    </row>
    <row r="4179" spans="2:8" x14ac:dyDescent="0.2">
      <c r="B4179"/>
      <c r="C4179"/>
      <c r="D4179"/>
      <c r="E4179" s="100"/>
      <c r="F4179" s="2"/>
      <c r="G4179" s="2"/>
      <c r="H4179" s="4"/>
    </row>
    <row r="4180" spans="2:8" x14ac:dyDescent="0.2">
      <c r="B4180"/>
      <c r="C4180"/>
      <c r="D4180"/>
      <c r="E4180" s="100"/>
      <c r="F4180" s="2"/>
      <c r="G4180" s="2"/>
      <c r="H4180" s="4"/>
    </row>
    <row r="4181" spans="2:8" x14ac:dyDescent="0.2">
      <c r="B4181"/>
      <c r="C4181"/>
      <c r="D4181"/>
      <c r="E4181" s="100"/>
      <c r="F4181" s="2"/>
      <c r="G4181" s="2"/>
      <c r="H4181" s="4"/>
    </row>
    <row r="4182" spans="2:8" x14ac:dyDescent="0.2">
      <c r="B4182"/>
      <c r="C4182"/>
      <c r="D4182"/>
      <c r="E4182" s="100"/>
      <c r="F4182" s="2"/>
      <c r="G4182" s="2"/>
      <c r="H4182" s="4"/>
    </row>
    <row r="4183" spans="2:8" x14ac:dyDescent="0.2">
      <c r="B4183"/>
      <c r="C4183"/>
      <c r="D4183"/>
      <c r="E4183" s="100"/>
      <c r="F4183" s="2"/>
      <c r="G4183" s="2"/>
      <c r="H4183" s="4"/>
    </row>
    <row r="4184" spans="2:8" x14ac:dyDescent="0.2">
      <c r="B4184"/>
      <c r="C4184"/>
      <c r="D4184"/>
      <c r="E4184" s="100"/>
      <c r="F4184" s="2"/>
      <c r="G4184" s="2"/>
      <c r="H4184" s="4"/>
    </row>
    <row r="4185" spans="2:8" x14ac:dyDescent="0.2">
      <c r="B4185"/>
      <c r="C4185"/>
      <c r="D4185"/>
      <c r="E4185" s="100"/>
      <c r="F4185" s="2"/>
      <c r="G4185" s="2"/>
      <c r="H4185" s="4"/>
    </row>
    <row r="4186" spans="2:8" x14ac:dyDescent="0.2">
      <c r="B4186"/>
      <c r="C4186"/>
      <c r="D4186"/>
      <c r="E4186" s="100"/>
      <c r="F4186" s="2"/>
      <c r="G4186" s="2"/>
      <c r="H4186" s="4"/>
    </row>
    <row r="4187" spans="2:8" x14ac:dyDescent="0.2">
      <c r="B4187"/>
      <c r="C4187"/>
      <c r="D4187"/>
      <c r="E4187" s="100"/>
      <c r="F4187" s="2"/>
      <c r="G4187" s="2"/>
      <c r="H4187" s="4"/>
    </row>
    <row r="4188" spans="2:8" x14ac:dyDescent="0.2">
      <c r="B4188"/>
      <c r="C4188"/>
      <c r="D4188"/>
      <c r="E4188" s="100"/>
      <c r="F4188" s="2"/>
      <c r="G4188" s="2"/>
      <c r="H4188" s="4"/>
    </row>
    <row r="4189" spans="2:8" x14ac:dyDescent="0.2">
      <c r="B4189"/>
      <c r="C4189"/>
      <c r="D4189"/>
      <c r="E4189" s="100"/>
      <c r="F4189" s="2"/>
      <c r="G4189" s="2"/>
      <c r="H4189" s="4"/>
    </row>
    <row r="4190" spans="2:8" x14ac:dyDescent="0.2">
      <c r="B4190"/>
      <c r="C4190"/>
      <c r="D4190"/>
      <c r="E4190" s="100"/>
      <c r="F4190" s="2"/>
      <c r="G4190" s="2"/>
      <c r="H4190" s="4"/>
    </row>
    <row r="4191" spans="2:8" x14ac:dyDescent="0.2">
      <c r="B4191"/>
      <c r="C4191"/>
      <c r="D4191"/>
      <c r="E4191" s="100"/>
      <c r="F4191" s="2"/>
      <c r="G4191" s="2"/>
      <c r="H4191" s="4"/>
    </row>
    <row r="4192" spans="2:8" x14ac:dyDescent="0.2">
      <c r="B4192"/>
      <c r="C4192"/>
      <c r="D4192"/>
      <c r="E4192" s="100"/>
      <c r="F4192" s="2"/>
      <c r="G4192"/>
      <c r="H4192" s="4"/>
    </row>
    <row r="4193" spans="2:8" x14ac:dyDescent="0.2">
      <c r="B4193"/>
      <c r="C4193"/>
      <c r="D4193"/>
      <c r="E4193" s="100"/>
      <c r="F4193" s="2"/>
      <c r="G4193" s="31"/>
      <c r="H4193" s="4"/>
    </row>
    <row r="4194" spans="2:8" x14ac:dyDescent="0.2">
      <c r="B4194"/>
      <c r="C4194"/>
      <c r="D4194"/>
      <c r="E4194" s="100"/>
      <c r="F4194" s="2"/>
      <c r="G4194" s="2"/>
      <c r="H4194" s="4"/>
    </row>
    <row r="4195" spans="2:8" x14ac:dyDescent="0.2">
      <c r="B4195"/>
      <c r="C4195"/>
      <c r="D4195"/>
      <c r="E4195" s="100"/>
      <c r="F4195" s="2"/>
      <c r="G4195" s="2"/>
      <c r="H4195" s="4"/>
    </row>
    <row r="4196" spans="2:8" x14ac:dyDescent="0.2">
      <c r="B4196"/>
      <c r="C4196"/>
      <c r="D4196"/>
      <c r="E4196" s="100"/>
      <c r="F4196" s="2"/>
      <c r="G4196" s="2"/>
      <c r="H4196" s="4"/>
    </row>
    <row r="4197" spans="2:8" x14ac:dyDescent="0.2">
      <c r="B4197"/>
      <c r="C4197"/>
      <c r="D4197"/>
      <c r="E4197" s="100"/>
      <c r="F4197" s="2"/>
      <c r="G4197" s="2"/>
      <c r="H4197" s="4"/>
    </row>
    <row r="4198" spans="2:8" x14ac:dyDescent="0.2">
      <c r="B4198"/>
      <c r="C4198"/>
      <c r="D4198"/>
      <c r="E4198" s="100"/>
      <c r="F4198" s="2"/>
      <c r="G4198" s="2"/>
      <c r="H4198" s="4"/>
    </row>
    <row r="4199" spans="2:8" x14ac:dyDescent="0.2">
      <c r="B4199"/>
      <c r="C4199"/>
      <c r="D4199"/>
      <c r="E4199" s="100"/>
      <c r="F4199" s="2"/>
      <c r="G4199" s="2"/>
      <c r="H4199" s="2"/>
    </row>
    <row r="4200" spans="2:8" x14ac:dyDescent="0.2">
      <c r="B4200"/>
      <c r="C4200"/>
      <c r="D4200"/>
      <c r="E4200" s="100"/>
      <c r="F4200" s="2"/>
      <c r="G4200" s="2"/>
      <c r="H4200" s="4"/>
    </row>
    <row r="4201" spans="2:8" x14ac:dyDescent="0.2">
      <c r="B4201"/>
      <c r="C4201"/>
      <c r="D4201"/>
      <c r="E4201" s="100"/>
      <c r="F4201" s="17"/>
      <c r="G4201" s="17"/>
      <c r="H4201" s="21"/>
    </row>
    <row r="4202" spans="2:8" x14ac:dyDescent="0.2">
      <c r="B4202"/>
      <c r="C4202"/>
      <c r="D4202"/>
      <c r="E4202" s="100"/>
      <c r="F4202" s="2"/>
      <c r="G4202" s="2"/>
      <c r="H4202" s="4"/>
    </row>
    <row r="4203" spans="2:8" x14ac:dyDescent="0.2">
      <c r="B4203"/>
      <c r="C4203"/>
      <c r="D4203"/>
      <c r="E4203" s="100"/>
      <c r="F4203" s="2"/>
      <c r="G4203" s="2"/>
      <c r="H4203" s="4"/>
    </row>
    <row r="4204" spans="2:8" x14ac:dyDescent="0.2">
      <c r="B4204"/>
      <c r="C4204"/>
      <c r="D4204"/>
      <c r="E4204" s="100"/>
      <c r="F4204" s="17"/>
      <c r="G4204" s="17"/>
      <c r="H4204" s="21"/>
    </row>
    <row r="4205" spans="2:8" x14ac:dyDescent="0.2">
      <c r="B4205"/>
      <c r="C4205"/>
      <c r="D4205"/>
      <c r="E4205" s="100"/>
      <c r="F4205" s="17"/>
      <c r="G4205" s="17"/>
      <c r="H4205" s="21"/>
    </row>
    <row r="4206" spans="2:8" x14ac:dyDescent="0.2">
      <c r="B4206"/>
      <c r="C4206"/>
      <c r="D4206"/>
      <c r="E4206" s="100"/>
      <c r="F4206" s="2"/>
      <c r="G4206" s="2"/>
      <c r="H4206" s="4"/>
    </row>
    <row r="4207" spans="2:8" x14ac:dyDescent="0.2">
      <c r="B4207"/>
      <c r="C4207"/>
      <c r="D4207"/>
      <c r="E4207" s="100"/>
      <c r="F4207" s="17"/>
      <c r="G4207" s="17"/>
      <c r="H4207" s="21"/>
    </row>
    <row r="4208" spans="2:8" x14ac:dyDescent="0.2">
      <c r="B4208"/>
      <c r="C4208"/>
      <c r="D4208"/>
      <c r="E4208" s="100"/>
      <c r="F4208" s="2"/>
      <c r="G4208" s="2"/>
      <c r="H4208" s="4"/>
    </row>
    <row r="4209" spans="2:8" x14ac:dyDescent="0.2">
      <c r="B4209"/>
      <c r="C4209"/>
      <c r="D4209"/>
      <c r="E4209" s="100"/>
      <c r="F4209" s="2"/>
      <c r="G4209" s="2"/>
      <c r="H4209" s="4"/>
    </row>
    <row r="4210" spans="2:8" x14ac:dyDescent="0.2">
      <c r="B4210"/>
      <c r="C4210"/>
      <c r="D4210"/>
      <c r="E4210" s="100"/>
      <c r="F4210" s="2"/>
      <c r="G4210" s="2"/>
      <c r="H4210" s="4"/>
    </row>
    <row r="4211" spans="2:8" x14ac:dyDescent="0.2">
      <c r="B4211"/>
      <c r="C4211"/>
      <c r="D4211"/>
      <c r="E4211" s="100"/>
      <c r="F4211" s="2"/>
      <c r="G4211" s="2"/>
      <c r="H4211" s="4"/>
    </row>
    <row r="4212" spans="2:8" x14ac:dyDescent="0.2">
      <c r="B4212"/>
      <c r="C4212"/>
      <c r="D4212"/>
      <c r="E4212" s="100"/>
      <c r="F4212"/>
      <c r="G4212"/>
      <c r="H4212" s="21"/>
    </row>
    <row r="4213" spans="2:8" x14ac:dyDescent="0.2">
      <c r="B4213"/>
      <c r="C4213"/>
      <c r="D4213"/>
      <c r="E4213" s="100"/>
      <c r="F4213" s="2"/>
      <c r="G4213" s="2"/>
      <c r="H4213" s="4"/>
    </row>
    <row r="4214" spans="2:8" x14ac:dyDescent="0.2">
      <c r="B4214"/>
      <c r="C4214"/>
      <c r="D4214"/>
      <c r="E4214" s="100"/>
      <c r="F4214" s="2"/>
      <c r="G4214" s="2"/>
      <c r="H4214" s="4"/>
    </row>
    <row r="4215" spans="2:8" x14ac:dyDescent="0.2">
      <c r="B4215"/>
      <c r="C4215"/>
      <c r="D4215"/>
      <c r="E4215" s="100"/>
      <c r="F4215" s="17"/>
      <c r="G4215" s="17"/>
      <c r="H4215" s="21"/>
    </row>
    <row r="4216" spans="2:8" x14ac:dyDescent="0.2">
      <c r="B4216"/>
      <c r="C4216"/>
      <c r="D4216"/>
      <c r="E4216" s="100"/>
      <c r="F4216" s="2"/>
      <c r="G4216" s="2"/>
      <c r="H4216" s="4"/>
    </row>
    <row r="4217" spans="2:8" x14ac:dyDescent="0.2">
      <c r="B4217"/>
      <c r="C4217"/>
      <c r="D4217"/>
      <c r="E4217" s="100"/>
      <c r="F4217" s="2"/>
      <c r="G4217" s="2"/>
      <c r="H4217" s="4"/>
    </row>
    <row r="4218" spans="2:8" x14ac:dyDescent="0.2">
      <c r="B4218"/>
      <c r="C4218"/>
      <c r="D4218"/>
      <c r="E4218" s="100"/>
      <c r="F4218" s="2"/>
      <c r="G4218" s="2"/>
      <c r="H4218" s="4"/>
    </row>
    <row r="4219" spans="2:8" x14ac:dyDescent="0.2">
      <c r="B4219"/>
      <c r="C4219"/>
      <c r="D4219"/>
      <c r="E4219" s="100"/>
      <c r="F4219" s="2"/>
      <c r="G4219" s="2"/>
      <c r="H4219" s="4"/>
    </row>
    <row r="4220" spans="2:8" x14ac:dyDescent="0.2">
      <c r="B4220"/>
      <c r="C4220"/>
      <c r="D4220"/>
      <c r="E4220" s="100"/>
      <c r="F4220" s="2"/>
      <c r="G4220" s="2"/>
      <c r="H4220" s="4"/>
    </row>
    <row r="4221" spans="2:8" x14ac:dyDescent="0.2">
      <c r="B4221"/>
      <c r="C4221"/>
      <c r="D4221"/>
      <c r="E4221" s="100"/>
      <c r="F4221" s="2"/>
      <c r="G4221" s="2"/>
      <c r="H4221" s="2"/>
    </row>
    <row r="4222" spans="2:8" x14ac:dyDescent="0.2">
      <c r="B4222"/>
      <c r="C4222"/>
      <c r="D4222"/>
      <c r="E4222" s="100"/>
      <c r="F4222" s="2"/>
      <c r="G4222" s="2"/>
      <c r="H4222" s="4"/>
    </row>
    <row r="4223" spans="2:8" x14ac:dyDescent="0.2">
      <c r="B4223"/>
      <c r="C4223"/>
      <c r="D4223"/>
      <c r="E4223" s="100"/>
      <c r="F4223" s="2"/>
      <c r="G4223" s="2"/>
      <c r="H4223" s="4"/>
    </row>
    <row r="4224" spans="2:8" x14ac:dyDescent="0.2">
      <c r="B4224"/>
      <c r="C4224"/>
      <c r="D4224"/>
      <c r="E4224" s="100"/>
      <c r="F4224" s="2"/>
      <c r="G4224" s="2"/>
      <c r="H4224" s="4"/>
    </row>
    <row r="4225" spans="2:8" x14ac:dyDescent="0.2">
      <c r="B4225"/>
      <c r="C4225"/>
      <c r="D4225"/>
      <c r="E4225" s="100"/>
      <c r="F4225" s="2"/>
      <c r="G4225" s="2"/>
      <c r="H4225" s="4"/>
    </row>
    <row r="4226" spans="2:8" x14ac:dyDescent="0.2">
      <c r="B4226"/>
      <c r="C4226"/>
      <c r="D4226"/>
      <c r="E4226" s="100"/>
      <c r="F4226" s="2"/>
      <c r="G4226" s="2"/>
      <c r="H4226" s="2"/>
    </row>
    <row r="4227" spans="2:8" x14ac:dyDescent="0.2">
      <c r="B4227"/>
      <c r="C4227"/>
      <c r="D4227"/>
      <c r="E4227" s="100"/>
      <c r="F4227" s="2"/>
      <c r="G4227" s="2"/>
      <c r="H4227" s="4"/>
    </row>
    <row r="4228" spans="2:8" x14ac:dyDescent="0.2">
      <c r="B4228"/>
      <c r="C4228"/>
      <c r="D4228"/>
      <c r="E4228" s="100"/>
      <c r="F4228" s="2"/>
      <c r="G4228" s="2"/>
      <c r="H4228" s="2"/>
    </row>
    <row r="4229" spans="2:8" x14ac:dyDescent="0.2">
      <c r="B4229"/>
      <c r="C4229"/>
      <c r="D4229"/>
      <c r="E4229" s="100"/>
      <c r="F4229" s="2"/>
      <c r="G4229" s="2"/>
      <c r="H4229" s="4"/>
    </row>
    <row r="4230" spans="2:8" x14ac:dyDescent="0.2">
      <c r="B4230"/>
      <c r="C4230"/>
      <c r="D4230"/>
      <c r="E4230" s="100"/>
      <c r="F4230" s="2"/>
      <c r="G4230" s="2"/>
      <c r="H4230" s="4"/>
    </row>
    <row r="4231" spans="2:8" x14ac:dyDescent="0.2">
      <c r="B4231"/>
      <c r="C4231"/>
      <c r="D4231"/>
      <c r="E4231" s="100"/>
      <c r="F4231" s="2"/>
      <c r="G4231" s="2"/>
      <c r="H4231" s="4"/>
    </row>
    <row r="4232" spans="2:8" x14ac:dyDescent="0.2">
      <c r="B4232"/>
      <c r="C4232"/>
      <c r="D4232"/>
      <c r="E4232" s="100"/>
      <c r="F4232" s="2"/>
      <c r="G4232" s="2"/>
      <c r="H4232" s="4"/>
    </row>
    <row r="4233" spans="2:8" x14ac:dyDescent="0.2">
      <c r="B4233"/>
      <c r="C4233"/>
      <c r="D4233"/>
      <c r="E4233" s="100"/>
      <c r="F4233" s="2"/>
      <c r="G4233" s="2"/>
      <c r="H4233" s="4"/>
    </row>
    <row r="4234" spans="2:8" x14ac:dyDescent="0.2">
      <c r="B4234"/>
      <c r="C4234"/>
      <c r="D4234"/>
      <c r="E4234" s="100"/>
      <c r="F4234" s="2"/>
      <c r="G4234" s="2"/>
      <c r="H4234" s="4"/>
    </row>
    <row r="4235" spans="2:8" x14ac:dyDescent="0.2">
      <c r="B4235"/>
      <c r="C4235"/>
      <c r="D4235"/>
      <c r="E4235" s="100"/>
      <c r="F4235" s="2"/>
      <c r="G4235" s="2"/>
      <c r="H4235" s="4"/>
    </row>
    <row r="4236" spans="2:8" x14ac:dyDescent="0.2">
      <c r="B4236"/>
      <c r="C4236"/>
      <c r="D4236"/>
      <c r="E4236" s="100"/>
      <c r="F4236" s="2"/>
      <c r="G4236" s="2"/>
      <c r="H4236" s="4"/>
    </row>
    <row r="4237" spans="2:8" x14ac:dyDescent="0.2">
      <c r="B4237"/>
      <c r="C4237"/>
      <c r="D4237"/>
      <c r="E4237" s="100"/>
      <c r="F4237" s="2"/>
      <c r="G4237" s="2"/>
      <c r="H4237" s="4"/>
    </row>
    <row r="4238" spans="2:8" x14ac:dyDescent="0.2">
      <c r="B4238"/>
      <c r="C4238"/>
      <c r="D4238"/>
      <c r="E4238" s="100"/>
      <c r="F4238" s="2"/>
      <c r="G4238" s="2"/>
      <c r="H4238" s="4"/>
    </row>
    <row r="4239" spans="2:8" x14ac:dyDescent="0.2">
      <c r="B4239"/>
      <c r="C4239"/>
      <c r="D4239"/>
      <c r="E4239" s="100"/>
      <c r="F4239" s="2"/>
      <c r="G4239" s="2"/>
      <c r="H4239" s="4"/>
    </row>
    <row r="4240" spans="2:8" x14ac:dyDescent="0.2">
      <c r="B4240"/>
      <c r="C4240"/>
      <c r="D4240"/>
      <c r="E4240" s="100"/>
      <c r="F4240" s="2"/>
      <c r="G4240" s="2"/>
      <c r="H4240" s="4"/>
    </row>
    <row r="4241" spans="2:8" x14ac:dyDescent="0.2">
      <c r="B4241"/>
      <c r="C4241"/>
      <c r="D4241"/>
      <c r="E4241" s="100"/>
      <c r="F4241" s="2"/>
      <c r="G4241" s="2"/>
      <c r="H4241" s="4"/>
    </row>
    <row r="4242" spans="2:8" x14ac:dyDescent="0.2">
      <c r="B4242"/>
      <c r="C4242"/>
      <c r="D4242"/>
      <c r="E4242" s="100"/>
      <c r="F4242" s="2"/>
      <c r="G4242" s="2"/>
      <c r="H4242" s="4"/>
    </row>
    <row r="4243" spans="2:8" x14ac:dyDescent="0.2">
      <c r="B4243"/>
      <c r="C4243"/>
      <c r="D4243"/>
      <c r="E4243" s="100"/>
      <c r="F4243" s="2"/>
      <c r="G4243" s="2"/>
      <c r="H4243" s="4"/>
    </row>
    <row r="4244" spans="2:8" x14ac:dyDescent="0.2">
      <c r="B4244"/>
      <c r="C4244"/>
      <c r="D4244"/>
      <c r="E4244" s="100"/>
      <c r="F4244" s="2"/>
      <c r="G4244" s="2"/>
      <c r="H4244" s="4"/>
    </row>
    <row r="4245" spans="2:8" x14ac:dyDescent="0.2">
      <c r="B4245"/>
      <c r="C4245"/>
      <c r="D4245"/>
      <c r="E4245" s="100"/>
      <c r="F4245" s="2"/>
      <c r="G4245" s="2"/>
      <c r="H4245" s="4"/>
    </row>
    <row r="4246" spans="2:8" x14ac:dyDescent="0.2">
      <c r="B4246"/>
      <c r="C4246"/>
      <c r="D4246"/>
      <c r="E4246" s="100"/>
      <c r="F4246" s="2"/>
      <c r="G4246" s="2"/>
      <c r="H4246" s="4"/>
    </row>
    <row r="4247" spans="2:8" x14ac:dyDescent="0.2">
      <c r="B4247"/>
      <c r="C4247"/>
      <c r="D4247"/>
      <c r="E4247" s="100"/>
      <c r="F4247" s="2"/>
      <c r="G4247" s="2"/>
      <c r="H4247" s="4"/>
    </row>
    <row r="4248" spans="2:8" x14ac:dyDescent="0.2">
      <c r="B4248"/>
      <c r="C4248"/>
      <c r="D4248"/>
      <c r="E4248" s="100"/>
      <c r="F4248" s="2"/>
      <c r="G4248" s="2"/>
      <c r="H4248" s="4"/>
    </row>
    <row r="4249" spans="2:8" x14ac:dyDescent="0.2">
      <c r="B4249"/>
      <c r="C4249"/>
      <c r="D4249"/>
      <c r="E4249" s="100"/>
      <c r="F4249" s="2"/>
      <c r="G4249" s="2"/>
      <c r="H4249" s="4"/>
    </row>
    <row r="4250" spans="2:8" x14ac:dyDescent="0.2">
      <c r="B4250"/>
      <c r="C4250"/>
      <c r="D4250"/>
      <c r="E4250" s="100"/>
      <c r="F4250" s="2"/>
      <c r="G4250" s="2"/>
      <c r="H4250" s="4"/>
    </row>
    <row r="4251" spans="2:8" x14ac:dyDescent="0.2">
      <c r="B4251"/>
      <c r="C4251"/>
      <c r="D4251"/>
      <c r="E4251" s="100"/>
      <c r="F4251" s="2"/>
      <c r="G4251" s="2"/>
      <c r="H4251" s="4"/>
    </row>
    <row r="4252" spans="2:8" x14ac:dyDescent="0.2">
      <c r="B4252"/>
      <c r="C4252"/>
      <c r="D4252"/>
      <c r="E4252" s="100"/>
      <c r="F4252" s="2"/>
      <c r="G4252" s="2"/>
      <c r="H4252" s="4"/>
    </row>
    <row r="4253" spans="2:8" x14ac:dyDescent="0.2">
      <c r="B4253"/>
      <c r="C4253"/>
      <c r="D4253"/>
      <c r="E4253" s="100"/>
      <c r="F4253" s="2"/>
      <c r="G4253" s="2"/>
      <c r="H4253" s="4"/>
    </row>
    <row r="4254" spans="2:8" x14ac:dyDescent="0.2">
      <c r="B4254"/>
      <c r="C4254"/>
      <c r="D4254"/>
      <c r="E4254" s="100"/>
      <c r="F4254" s="31"/>
      <c r="G4254" s="31"/>
      <c r="H4254" s="4"/>
    </row>
    <row r="4255" spans="2:8" x14ac:dyDescent="0.2">
      <c r="B4255"/>
      <c r="C4255"/>
      <c r="D4255"/>
      <c r="E4255" s="100"/>
      <c r="F4255" s="2"/>
      <c r="G4255" s="2"/>
      <c r="H4255" s="4"/>
    </row>
    <row r="4256" spans="2:8" x14ac:dyDescent="0.2">
      <c r="B4256"/>
      <c r="C4256"/>
      <c r="D4256"/>
      <c r="E4256" s="100"/>
      <c r="F4256" s="2"/>
      <c r="G4256" s="2"/>
      <c r="H4256" s="4"/>
    </row>
    <row r="4257" spans="2:8" x14ac:dyDescent="0.2">
      <c r="B4257"/>
      <c r="C4257"/>
      <c r="D4257"/>
      <c r="E4257" s="100"/>
      <c r="F4257" s="2"/>
      <c r="G4257" s="2"/>
      <c r="H4257" s="4"/>
    </row>
    <row r="4258" spans="2:8" x14ac:dyDescent="0.2">
      <c r="B4258"/>
      <c r="C4258"/>
      <c r="D4258"/>
      <c r="E4258" s="100"/>
      <c r="F4258" s="2"/>
      <c r="G4258" s="2"/>
      <c r="H4258" s="4"/>
    </row>
    <row r="4259" spans="2:8" x14ac:dyDescent="0.2">
      <c r="B4259"/>
      <c r="C4259"/>
      <c r="D4259"/>
      <c r="E4259" s="100"/>
      <c r="F4259" s="2"/>
      <c r="G4259" s="2"/>
      <c r="H4259" s="4"/>
    </row>
    <row r="4260" spans="2:8" x14ac:dyDescent="0.2">
      <c r="B4260"/>
      <c r="C4260"/>
      <c r="D4260"/>
      <c r="E4260" s="100"/>
      <c r="F4260" s="2"/>
      <c r="G4260" s="2"/>
      <c r="H4260" s="4"/>
    </row>
    <row r="4261" spans="2:8" x14ac:dyDescent="0.2">
      <c r="B4261"/>
      <c r="C4261"/>
      <c r="D4261"/>
      <c r="E4261" s="100"/>
      <c r="F4261" s="2"/>
      <c r="G4261" s="2"/>
      <c r="H4261" s="4"/>
    </row>
    <row r="4262" spans="2:8" x14ac:dyDescent="0.2">
      <c r="B4262"/>
      <c r="C4262"/>
      <c r="D4262"/>
      <c r="E4262" s="100"/>
      <c r="F4262" s="2"/>
      <c r="G4262" s="2"/>
      <c r="H4262" s="4"/>
    </row>
    <row r="4263" spans="2:8" x14ac:dyDescent="0.2">
      <c r="B4263"/>
      <c r="C4263"/>
      <c r="D4263"/>
      <c r="E4263" s="100"/>
      <c r="F4263" s="2"/>
      <c r="G4263" s="2"/>
      <c r="H4263" s="4"/>
    </row>
    <row r="4264" spans="2:8" x14ac:dyDescent="0.2">
      <c r="B4264"/>
      <c r="C4264"/>
      <c r="D4264"/>
      <c r="E4264" s="100"/>
      <c r="F4264" s="2"/>
      <c r="G4264" s="2"/>
      <c r="H4264" s="4"/>
    </row>
    <row r="4265" spans="2:8" x14ac:dyDescent="0.2">
      <c r="B4265"/>
      <c r="C4265"/>
      <c r="D4265"/>
      <c r="E4265" s="100"/>
      <c r="F4265" s="2"/>
      <c r="G4265" s="2"/>
      <c r="H4265" s="4"/>
    </row>
    <row r="4266" spans="2:8" x14ac:dyDescent="0.2">
      <c r="B4266"/>
      <c r="C4266"/>
      <c r="D4266"/>
      <c r="E4266" s="100"/>
      <c r="F4266" s="2"/>
      <c r="G4266" s="2"/>
      <c r="H4266" s="4"/>
    </row>
    <row r="4267" spans="2:8" x14ac:dyDescent="0.2">
      <c r="B4267"/>
      <c r="C4267"/>
      <c r="D4267"/>
      <c r="E4267" s="100"/>
      <c r="F4267" s="2"/>
      <c r="G4267" s="2"/>
      <c r="H4267" s="4"/>
    </row>
    <row r="4268" spans="2:8" x14ac:dyDescent="0.2">
      <c r="B4268"/>
      <c r="C4268"/>
      <c r="D4268"/>
      <c r="E4268" s="100"/>
      <c r="F4268" s="2"/>
      <c r="G4268" s="2"/>
      <c r="H4268" s="4"/>
    </row>
    <row r="4269" spans="2:8" x14ac:dyDescent="0.2">
      <c r="B4269"/>
      <c r="C4269"/>
      <c r="D4269"/>
      <c r="E4269" s="100"/>
      <c r="F4269" s="2"/>
      <c r="G4269" s="2"/>
      <c r="H4269" s="4"/>
    </row>
    <row r="4270" spans="2:8" x14ac:dyDescent="0.2">
      <c r="B4270"/>
      <c r="C4270"/>
      <c r="D4270"/>
      <c r="E4270" s="100"/>
      <c r="F4270" s="2"/>
      <c r="G4270" s="2"/>
      <c r="H4270" s="4"/>
    </row>
    <row r="4271" spans="2:8" x14ac:dyDescent="0.2">
      <c r="B4271"/>
      <c r="C4271"/>
      <c r="D4271"/>
      <c r="E4271" s="100"/>
      <c r="F4271" s="17"/>
      <c r="G4271" s="17"/>
      <c r="H4271" s="21"/>
    </row>
    <row r="4272" spans="2:8" x14ac:dyDescent="0.2">
      <c r="B4272"/>
      <c r="C4272"/>
      <c r="D4272"/>
      <c r="E4272" s="100"/>
      <c r="F4272" s="2"/>
      <c r="G4272" s="2"/>
      <c r="H4272" s="4"/>
    </row>
    <row r="4273" spans="2:8" x14ac:dyDescent="0.2">
      <c r="B4273"/>
      <c r="C4273"/>
      <c r="D4273"/>
      <c r="E4273" s="100"/>
      <c r="F4273" s="2"/>
      <c r="G4273" s="2"/>
      <c r="H4273" s="4"/>
    </row>
    <row r="4274" spans="2:8" x14ac:dyDescent="0.2">
      <c r="B4274"/>
      <c r="C4274"/>
      <c r="D4274"/>
      <c r="E4274" s="100"/>
      <c r="F4274" s="2"/>
      <c r="G4274" s="2"/>
      <c r="H4274" s="4"/>
    </row>
    <row r="4275" spans="2:8" x14ac:dyDescent="0.2">
      <c r="B4275"/>
      <c r="C4275"/>
      <c r="D4275"/>
      <c r="E4275" s="100"/>
      <c r="F4275" s="17"/>
      <c r="G4275" s="17"/>
      <c r="H4275" s="21"/>
    </row>
    <row r="4276" spans="2:8" x14ac:dyDescent="0.2">
      <c r="B4276"/>
      <c r="C4276"/>
      <c r="D4276"/>
      <c r="E4276" s="100"/>
      <c r="F4276" s="2"/>
      <c r="G4276" s="2"/>
      <c r="H4276" s="4"/>
    </row>
    <row r="4277" spans="2:8" x14ac:dyDescent="0.2">
      <c r="B4277"/>
      <c r="C4277"/>
      <c r="D4277"/>
      <c r="E4277" s="100"/>
      <c r="F4277" s="2"/>
      <c r="G4277" s="2"/>
      <c r="H4277" s="4"/>
    </row>
    <row r="4278" spans="2:8" x14ac:dyDescent="0.2">
      <c r="B4278"/>
      <c r="C4278"/>
      <c r="D4278"/>
      <c r="E4278" s="100"/>
      <c r="F4278" s="2"/>
      <c r="G4278" s="2"/>
      <c r="H4278" s="4"/>
    </row>
    <row r="4279" spans="2:8" x14ac:dyDescent="0.2">
      <c r="B4279"/>
      <c r="C4279"/>
      <c r="D4279"/>
      <c r="E4279" s="100"/>
      <c r="F4279" s="2"/>
      <c r="G4279" s="2"/>
      <c r="H4279" s="4"/>
    </row>
    <row r="4280" spans="2:8" x14ac:dyDescent="0.2">
      <c r="B4280"/>
      <c r="C4280"/>
      <c r="D4280"/>
      <c r="E4280" s="100"/>
      <c r="F4280" s="2"/>
      <c r="G4280" s="2"/>
      <c r="H4280" s="4"/>
    </row>
    <row r="4281" spans="2:8" x14ac:dyDescent="0.2">
      <c r="B4281"/>
      <c r="C4281"/>
      <c r="D4281"/>
      <c r="E4281" s="100"/>
      <c r="F4281" s="2"/>
      <c r="G4281" s="2"/>
      <c r="H4281" s="4"/>
    </row>
    <row r="4282" spans="2:8" x14ac:dyDescent="0.2">
      <c r="B4282"/>
      <c r="C4282"/>
      <c r="D4282"/>
      <c r="E4282" s="100"/>
      <c r="F4282" s="2"/>
      <c r="G4282" s="2"/>
      <c r="H4282" s="4"/>
    </row>
    <row r="4283" spans="2:8" x14ac:dyDescent="0.2">
      <c r="B4283"/>
      <c r="C4283"/>
      <c r="D4283"/>
      <c r="E4283" s="100"/>
      <c r="F4283" s="2"/>
      <c r="G4283" s="2"/>
      <c r="H4283" s="4"/>
    </row>
    <row r="4284" spans="2:8" x14ac:dyDescent="0.2">
      <c r="B4284"/>
      <c r="C4284"/>
      <c r="D4284"/>
      <c r="E4284" s="100"/>
      <c r="F4284" s="2"/>
      <c r="G4284" s="2"/>
      <c r="H4284" s="4"/>
    </row>
    <row r="4285" spans="2:8" x14ac:dyDescent="0.2">
      <c r="B4285"/>
      <c r="C4285"/>
      <c r="D4285"/>
      <c r="E4285" s="100"/>
      <c r="F4285" s="2"/>
      <c r="G4285" s="2"/>
      <c r="H4285" s="4"/>
    </row>
    <row r="4286" spans="2:8" x14ac:dyDescent="0.2">
      <c r="B4286"/>
      <c r="C4286"/>
      <c r="D4286"/>
      <c r="E4286" s="100"/>
      <c r="F4286" s="2"/>
      <c r="G4286" s="2"/>
      <c r="H4286" s="4"/>
    </row>
    <row r="4287" spans="2:8" x14ac:dyDescent="0.2">
      <c r="B4287"/>
      <c r="C4287"/>
      <c r="D4287"/>
      <c r="E4287" s="100"/>
      <c r="F4287" s="2"/>
      <c r="G4287" s="2"/>
      <c r="H4287" s="4"/>
    </row>
    <row r="4288" spans="2:8" x14ac:dyDescent="0.2">
      <c r="B4288"/>
      <c r="C4288"/>
      <c r="D4288"/>
      <c r="E4288" s="100"/>
      <c r="F4288" s="2"/>
      <c r="G4288" s="2"/>
      <c r="H4288" s="4"/>
    </row>
    <row r="4289" spans="2:8" x14ac:dyDescent="0.2">
      <c r="B4289"/>
      <c r="C4289"/>
      <c r="D4289"/>
      <c r="E4289" s="100"/>
      <c r="F4289" s="2"/>
      <c r="G4289" s="2"/>
      <c r="H4289" s="4"/>
    </row>
    <row r="4290" spans="2:8" x14ac:dyDescent="0.2">
      <c r="B4290"/>
      <c r="C4290"/>
      <c r="D4290"/>
      <c r="E4290" s="100"/>
      <c r="F4290" s="2"/>
      <c r="G4290" s="2"/>
      <c r="H4290" s="4"/>
    </row>
    <row r="4291" spans="2:8" x14ac:dyDescent="0.2">
      <c r="B4291"/>
      <c r="C4291"/>
      <c r="D4291"/>
      <c r="E4291" s="100"/>
      <c r="F4291" s="2"/>
      <c r="G4291" s="2"/>
      <c r="H4291" s="4"/>
    </row>
    <row r="4292" spans="2:8" x14ac:dyDescent="0.2">
      <c r="B4292"/>
      <c r="C4292"/>
      <c r="D4292"/>
      <c r="E4292" s="100"/>
      <c r="F4292" s="2"/>
      <c r="G4292" s="2"/>
      <c r="H4292" s="4"/>
    </row>
    <row r="4293" spans="2:8" x14ac:dyDescent="0.2">
      <c r="B4293"/>
      <c r="C4293"/>
      <c r="D4293"/>
      <c r="E4293" s="100"/>
      <c r="F4293" s="2"/>
      <c r="G4293" s="2"/>
      <c r="H4293" s="4"/>
    </row>
    <row r="4294" spans="2:8" x14ac:dyDescent="0.2">
      <c r="B4294"/>
      <c r="C4294"/>
      <c r="D4294"/>
      <c r="E4294" s="100"/>
      <c r="F4294" s="2"/>
      <c r="G4294" s="2"/>
      <c r="H4294" s="4"/>
    </row>
    <row r="4295" spans="2:8" x14ac:dyDescent="0.2">
      <c r="B4295"/>
      <c r="C4295"/>
      <c r="D4295"/>
      <c r="E4295" s="100"/>
      <c r="F4295" s="2"/>
      <c r="G4295" s="2"/>
      <c r="H4295" s="4"/>
    </row>
    <row r="4296" spans="2:8" x14ac:dyDescent="0.2">
      <c r="B4296"/>
      <c r="C4296"/>
      <c r="D4296"/>
      <c r="E4296" s="100"/>
      <c r="F4296" s="2"/>
      <c r="G4296" s="2"/>
      <c r="H4296" s="4"/>
    </row>
    <row r="4297" spans="2:8" x14ac:dyDescent="0.2">
      <c r="B4297"/>
      <c r="C4297"/>
      <c r="D4297"/>
      <c r="E4297" s="100"/>
      <c r="F4297" s="2"/>
      <c r="G4297" s="2"/>
      <c r="H4297" s="4"/>
    </row>
    <row r="4298" spans="2:8" x14ac:dyDescent="0.2">
      <c r="B4298"/>
      <c r="C4298"/>
      <c r="D4298"/>
      <c r="E4298" s="100"/>
      <c r="F4298" s="2"/>
      <c r="G4298" s="2"/>
      <c r="H4298" s="4"/>
    </row>
    <row r="4299" spans="2:8" x14ac:dyDescent="0.2">
      <c r="B4299"/>
      <c r="C4299"/>
      <c r="D4299"/>
      <c r="E4299" s="100"/>
      <c r="F4299" s="2"/>
      <c r="G4299" s="2"/>
      <c r="H4299" s="4"/>
    </row>
    <row r="4300" spans="2:8" x14ac:dyDescent="0.2">
      <c r="B4300"/>
      <c r="C4300"/>
      <c r="D4300"/>
      <c r="E4300" s="100"/>
      <c r="F4300" s="2"/>
      <c r="G4300" s="2"/>
      <c r="H4300" s="4"/>
    </row>
    <row r="4301" spans="2:8" x14ac:dyDescent="0.2">
      <c r="B4301"/>
      <c r="C4301"/>
      <c r="D4301"/>
      <c r="E4301" s="100"/>
      <c r="F4301" s="2"/>
      <c r="G4301" s="2"/>
      <c r="H4301" s="4"/>
    </row>
    <row r="4302" spans="2:8" x14ac:dyDescent="0.2">
      <c r="B4302"/>
      <c r="C4302"/>
      <c r="D4302"/>
      <c r="E4302" s="100"/>
      <c r="F4302" s="2"/>
      <c r="G4302" s="2"/>
      <c r="H4302" s="4"/>
    </row>
    <row r="4303" spans="2:8" x14ac:dyDescent="0.2">
      <c r="B4303"/>
      <c r="C4303"/>
      <c r="D4303"/>
      <c r="E4303" s="100"/>
      <c r="F4303" s="14"/>
      <c r="G4303" s="14"/>
      <c r="H4303" s="25"/>
    </row>
    <row r="4304" spans="2:8" x14ac:dyDescent="0.2">
      <c r="B4304"/>
      <c r="C4304"/>
      <c r="D4304"/>
      <c r="E4304" s="100"/>
      <c r="F4304" s="2"/>
      <c r="G4304" s="2"/>
      <c r="H4304" s="4"/>
    </row>
    <row r="4305" spans="2:8" x14ac:dyDescent="0.2">
      <c r="B4305"/>
      <c r="C4305"/>
      <c r="D4305"/>
      <c r="E4305" s="100"/>
      <c r="F4305" s="2"/>
      <c r="G4305" s="2"/>
      <c r="H4305" s="4"/>
    </row>
    <row r="4306" spans="2:8" x14ac:dyDescent="0.2">
      <c r="B4306"/>
      <c r="C4306"/>
      <c r="D4306"/>
      <c r="E4306" s="100"/>
      <c r="F4306" s="2"/>
      <c r="G4306" s="2"/>
      <c r="H4306" s="4"/>
    </row>
    <row r="4307" spans="2:8" x14ac:dyDescent="0.2">
      <c r="B4307"/>
      <c r="C4307"/>
      <c r="D4307"/>
      <c r="E4307" s="100"/>
      <c r="F4307" s="2"/>
      <c r="G4307" s="2"/>
      <c r="H4307" s="4"/>
    </row>
    <row r="4308" spans="2:8" x14ac:dyDescent="0.2">
      <c r="B4308"/>
      <c r="C4308"/>
      <c r="D4308"/>
      <c r="E4308" s="100"/>
      <c r="F4308" s="2"/>
      <c r="G4308" s="2"/>
      <c r="H4308" s="4"/>
    </row>
    <row r="4309" spans="2:8" x14ac:dyDescent="0.2">
      <c r="B4309"/>
      <c r="C4309"/>
      <c r="D4309"/>
      <c r="E4309" s="100"/>
      <c r="F4309" s="2"/>
      <c r="G4309" s="2"/>
      <c r="H4309" s="4"/>
    </row>
    <row r="4310" spans="2:8" x14ac:dyDescent="0.2">
      <c r="B4310"/>
      <c r="C4310"/>
      <c r="D4310"/>
      <c r="E4310" s="100"/>
      <c r="F4310" s="2"/>
      <c r="G4310" s="2"/>
      <c r="H4310" s="4"/>
    </row>
    <row r="4311" spans="2:8" x14ac:dyDescent="0.2">
      <c r="B4311"/>
      <c r="C4311"/>
      <c r="D4311"/>
      <c r="E4311" s="100"/>
      <c r="F4311" s="2"/>
      <c r="G4311" s="2"/>
      <c r="H4311" s="4"/>
    </row>
    <row r="4312" spans="2:8" x14ac:dyDescent="0.2">
      <c r="B4312"/>
      <c r="C4312"/>
      <c r="D4312"/>
      <c r="E4312" s="100"/>
      <c r="F4312" s="2"/>
      <c r="G4312" s="2"/>
      <c r="H4312" s="4"/>
    </row>
    <row r="4313" spans="2:8" x14ac:dyDescent="0.2">
      <c r="B4313"/>
      <c r="C4313"/>
      <c r="D4313"/>
      <c r="E4313" s="100"/>
      <c r="F4313" s="2"/>
      <c r="G4313" s="2"/>
      <c r="H4313" s="4"/>
    </row>
    <row r="4314" spans="2:8" x14ac:dyDescent="0.2">
      <c r="B4314"/>
      <c r="C4314"/>
      <c r="D4314"/>
      <c r="E4314" s="100"/>
      <c r="F4314" s="2"/>
      <c r="G4314" s="2"/>
      <c r="H4314" s="4"/>
    </row>
    <row r="4315" spans="2:8" x14ac:dyDescent="0.2">
      <c r="B4315"/>
      <c r="C4315"/>
      <c r="D4315"/>
      <c r="E4315" s="100"/>
      <c r="F4315" s="2"/>
      <c r="G4315" s="2"/>
      <c r="H4315" s="4"/>
    </row>
    <row r="4316" spans="2:8" x14ac:dyDescent="0.2">
      <c r="B4316"/>
      <c r="C4316"/>
      <c r="D4316"/>
      <c r="E4316" s="100"/>
      <c r="F4316" s="2"/>
      <c r="G4316" s="2"/>
      <c r="H4316" s="4"/>
    </row>
    <row r="4317" spans="2:8" x14ac:dyDescent="0.2">
      <c r="B4317"/>
      <c r="C4317"/>
      <c r="D4317"/>
      <c r="E4317" s="100"/>
      <c r="F4317" s="2"/>
      <c r="G4317" s="2"/>
      <c r="H4317" s="4"/>
    </row>
    <row r="4318" spans="2:8" x14ac:dyDescent="0.2">
      <c r="B4318"/>
      <c r="C4318"/>
      <c r="D4318"/>
      <c r="E4318" s="100"/>
      <c r="F4318" s="2"/>
      <c r="G4318" s="2"/>
      <c r="H4318" s="4"/>
    </row>
    <row r="4319" spans="2:8" x14ac:dyDescent="0.2">
      <c r="B4319"/>
      <c r="C4319"/>
      <c r="D4319"/>
      <c r="E4319" s="100"/>
      <c r="F4319" s="2"/>
      <c r="G4319" s="2"/>
      <c r="H4319" s="4"/>
    </row>
    <row r="4320" spans="2:8" x14ac:dyDescent="0.2">
      <c r="B4320"/>
      <c r="C4320"/>
      <c r="D4320"/>
      <c r="E4320" s="100"/>
      <c r="F4320" s="2"/>
      <c r="G4320" s="2"/>
      <c r="H4320" s="4"/>
    </row>
    <row r="4321" spans="2:8" x14ac:dyDescent="0.2">
      <c r="B4321"/>
      <c r="C4321"/>
      <c r="D4321"/>
      <c r="E4321" s="100"/>
      <c r="F4321" s="2"/>
      <c r="G4321" s="2"/>
      <c r="H4321" s="2"/>
    </row>
    <row r="4322" spans="2:8" x14ac:dyDescent="0.2">
      <c r="B4322"/>
      <c r="C4322"/>
      <c r="D4322"/>
      <c r="E4322" s="100"/>
      <c r="F4322" s="2"/>
      <c r="G4322" s="2"/>
      <c r="H4322" s="4"/>
    </row>
    <row r="4323" spans="2:8" x14ac:dyDescent="0.2">
      <c r="B4323"/>
      <c r="C4323"/>
      <c r="D4323"/>
      <c r="E4323" s="100"/>
      <c r="F4323" s="17"/>
      <c r="G4323" s="17"/>
      <c r="H4323" s="21"/>
    </row>
    <row r="4324" spans="2:8" x14ac:dyDescent="0.2">
      <c r="B4324"/>
      <c r="C4324"/>
      <c r="D4324"/>
      <c r="E4324" s="100"/>
      <c r="F4324" s="2"/>
      <c r="G4324" s="2"/>
      <c r="H4324" s="4"/>
    </row>
    <row r="4325" spans="2:8" x14ac:dyDescent="0.2">
      <c r="B4325"/>
      <c r="C4325"/>
      <c r="D4325"/>
      <c r="E4325" s="100"/>
      <c r="F4325" s="2"/>
      <c r="G4325" s="2"/>
      <c r="H4325" s="4"/>
    </row>
    <row r="4326" spans="2:8" x14ac:dyDescent="0.2">
      <c r="B4326"/>
      <c r="C4326"/>
      <c r="D4326"/>
      <c r="E4326" s="100"/>
      <c r="F4326" s="31"/>
      <c r="G4326" s="2"/>
      <c r="H4326" s="4"/>
    </row>
    <row r="4327" spans="2:8" x14ac:dyDescent="0.2">
      <c r="B4327"/>
      <c r="C4327"/>
      <c r="D4327"/>
      <c r="E4327" s="100"/>
      <c r="F4327" s="2"/>
      <c r="G4327" s="2"/>
      <c r="H4327" s="4"/>
    </row>
    <row r="4328" spans="2:8" x14ac:dyDescent="0.2">
      <c r="B4328"/>
      <c r="C4328"/>
      <c r="D4328"/>
      <c r="E4328" s="100"/>
      <c r="F4328" s="2"/>
      <c r="G4328" s="2"/>
      <c r="H4328" s="4"/>
    </row>
    <row r="4329" spans="2:8" x14ac:dyDescent="0.2">
      <c r="B4329"/>
      <c r="C4329"/>
      <c r="D4329"/>
      <c r="E4329" s="100"/>
      <c r="F4329" s="2"/>
      <c r="G4329" s="2"/>
      <c r="H4329" s="4"/>
    </row>
    <row r="4330" spans="2:8" x14ac:dyDescent="0.2">
      <c r="B4330"/>
      <c r="C4330"/>
      <c r="D4330"/>
      <c r="E4330" s="100"/>
      <c r="F4330" s="2"/>
      <c r="G4330" s="2"/>
      <c r="H4330" s="4"/>
    </row>
    <row r="4331" spans="2:8" x14ac:dyDescent="0.2">
      <c r="B4331"/>
      <c r="C4331"/>
      <c r="D4331"/>
      <c r="E4331" s="100"/>
      <c r="F4331" s="2"/>
      <c r="G4331" s="2"/>
      <c r="H4331" s="4"/>
    </row>
    <row r="4332" spans="2:8" x14ac:dyDescent="0.2">
      <c r="B4332"/>
      <c r="C4332"/>
      <c r="D4332"/>
      <c r="E4332" s="100"/>
      <c r="F4332" s="2"/>
      <c r="G4332" s="2"/>
      <c r="H4332" s="4"/>
    </row>
    <row r="4333" spans="2:8" x14ac:dyDescent="0.2">
      <c r="B4333"/>
      <c r="C4333"/>
      <c r="D4333"/>
      <c r="E4333" s="100"/>
      <c r="F4333" s="2"/>
      <c r="G4333" s="2"/>
      <c r="H4333" s="4"/>
    </row>
    <row r="4334" spans="2:8" x14ac:dyDescent="0.2">
      <c r="B4334"/>
      <c r="C4334"/>
      <c r="D4334"/>
      <c r="E4334" s="100"/>
      <c r="F4334" s="2"/>
      <c r="G4334" s="2"/>
      <c r="H4334" s="4"/>
    </row>
    <row r="4335" spans="2:8" x14ac:dyDescent="0.2">
      <c r="B4335"/>
      <c r="C4335"/>
      <c r="D4335"/>
      <c r="E4335" s="100"/>
      <c r="F4335" s="2"/>
      <c r="G4335" s="2"/>
      <c r="H4335" s="4"/>
    </row>
    <row r="4336" spans="2:8" x14ac:dyDescent="0.2">
      <c r="B4336"/>
      <c r="C4336"/>
      <c r="D4336"/>
      <c r="E4336" s="100"/>
      <c r="F4336" s="2"/>
      <c r="G4336" s="2"/>
      <c r="H4336" s="4"/>
    </row>
    <row r="4337" spans="2:8" x14ac:dyDescent="0.2">
      <c r="B4337"/>
      <c r="C4337"/>
      <c r="D4337"/>
      <c r="E4337" s="100"/>
      <c r="F4337" s="2"/>
      <c r="G4337" s="2"/>
      <c r="H4337" s="4"/>
    </row>
    <row r="4338" spans="2:8" x14ac:dyDescent="0.2">
      <c r="B4338"/>
      <c r="C4338"/>
      <c r="D4338"/>
      <c r="E4338" s="100"/>
      <c r="F4338" s="17"/>
      <c r="G4338" s="17"/>
      <c r="H4338" s="21"/>
    </row>
    <row r="4339" spans="2:8" x14ac:dyDescent="0.2">
      <c r="B4339"/>
      <c r="C4339"/>
      <c r="D4339"/>
      <c r="E4339" s="100"/>
      <c r="F4339" s="2"/>
      <c r="G4339" s="2"/>
      <c r="H4339" s="4"/>
    </row>
    <row r="4340" spans="2:8" x14ac:dyDescent="0.2">
      <c r="B4340"/>
      <c r="C4340"/>
      <c r="D4340"/>
      <c r="E4340" s="100"/>
      <c r="F4340" s="2"/>
      <c r="G4340" s="2"/>
      <c r="H4340" s="4"/>
    </row>
    <row r="4341" spans="2:8" x14ac:dyDescent="0.2">
      <c r="B4341"/>
      <c r="C4341"/>
      <c r="D4341"/>
      <c r="E4341" s="100"/>
      <c r="F4341" s="2"/>
      <c r="G4341" s="2"/>
      <c r="H4341" s="4"/>
    </row>
    <row r="4342" spans="2:8" x14ac:dyDescent="0.2">
      <c r="B4342"/>
      <c r="C4342"/>
      <c r="D4342"/>
      <c r="E4342" s="100"/>
      <c r="F4342" s="2"/>
      <c r="G4342" s="2"/>
      <c r="H4342" s="4"/>
    </row>
    <row r="4343" spans="2:8" x14ac:dyDescent="0.2">
      <c r="B4343"/>
      <c r="C4343"/>
      <c r="D4343"/>
      <c r="E4343" s="100"/>
      <c r="F4343" s="2"/>
      <c r="G4343" s="2"/>
      <c r="H4343" s="4"/>
    </row>
    <row r="4344" spans="2:8" x14ac:dyDescent="0.2">
      <c r="B4344"/>
      <c r="C4344"/>
      <c r="D4344"/>
      <c r="E4344" s="100"/>
      <c r="F4344" s="2"/>
      <c r="G4344" s="2"/>
      <c r="H4344" s="4"/>
    </row>
    <row r="4345" spans="2:8" x14ac:dyDescent="0.2">
      <c r="B4345"/>
      <c r="C4345"/>
      <c r="D4345"/>
      <c r="E4345" s="100"/>
      <c r="F4345" s="2"/>
      <c r="G4345" s="2"/>
      <c r="H4345" s="4"/>
    </row>
    <row r="4346" spans="2:8" x14ac:dyDescent="0.2">
      <c r="B4346"/>
      <c r="C4346"/>
      <c r="D4346"/>
      <c r="E4346" s="100"/>
      <c r="F4346" s="2"/>
      <c r="G4346" s="2"/>
      <c r="H4346" s="4"/>
    </row>
    <row r="4347" spans="2:8" x14ac:dyDescent="0.2">
      <c r="B4347"/>
      <c r="C4347"/>
      <c r="D4347"/>
      <c r="E4347" s="100"/>
      <c r="F4347" s="2"/>
      <c r="G4347" s="2"/>
      <c r="H4347" s="4"/>
    </row>
    <row r="4348" spans="2:8" x14ac:dyDescent="0.2">
      <c r="B4348"/>
      <c r="C4348"/>
      <c r="D4348"/>
      <c r="E4348" s="100"/>
      <c r="F4348" s="2"/>
      <c r="G4348" s="2"/>
      <c r="H4348" s="4"/>
    </row>
    <row r="4349" spans="2:8" x14ac:dyDescent="0.2">
      <c r="B4349"/>
      <c r="C4349"/>
      <c r="D4349"/>
      <c r="E4349" s="100"/>
      <c r="F4349" s="2"/>
      <c r="G4349" s="2"/>
      <c r="H4349" s="4"/>
    </row>
    <row r="4350" spans="2:8" x14ac:dyDescent="0.2">
      <c r="B4350"/>
      <c r="C4350"/>
      <c r="D4350"/>
      <c r="E4350" s="100"/>
      <c r="F4350" s="2"/>
      <c r="G4350" s="2"/>
      <c r="H4350" s="4"/>
    </row>
    <row r="4351" spans="2:8" x14ac:dyDescent="0.2">
      <c r="B4351"/>
      <c r="C4351"/>
      <c r="D4351"/>
      <c r="E4351" s="100"/>
      <c r="F4351" s="2"/>
      <c r="G4351" s="2"/>
      <c r="H4351" s="4"/>
    </row>
    <row r="4352" spans="2:8" x14ac:dyDescent="0.2">
      <c r="B4352"/>
      <c r="C4352"/>
      <c r="D4352"/>
      <c r="E4352" s="100"/>
      <c r="F4352" s="2"/>
      <c r="G4352" s="2"/>
      <c r="H4352" s="4"/>
    </row>
    <row r="4353" spans="2:8" x14ac:dyDescent="0.2">
      <c r="B4353"/>
      <c r="C4353"/>
      <c r="D4353"/>
      <c r="E4353" s="100"/>
      <c r="F4353" s="2"/>
      <c r="G4353" s="2"/>
      <c r="H4353" s="4"/>
    </row>
    <row r="4354" spans="2:8" x14ac:dyDescent="0.2">
      <c r="B4354"/>
      <c r="C4354"/>
      <c r="D4354"/>
      <c r="E4354" s="100"/>
      <c r="F4354" s="2"/>
      <c r="G4354" s="2"/>
      <c r="H4354" s="4"/>
    </row>
    <row r="4355" spans="2:8" x14ac:dyDescent="0.2">
      <c r="B4355"/>
      <c r="C4355"/>
      <c r="D4355"/>
      <c r="E4355" s="100"/>
      <c r="F4355" s="2"/>
      <c r="G4355" s="2"/>
      <c r="H4355" s="4"/>
    </row>
    <row r="4356" spans="2:8" x14ac:dyDescent="0.2">
      <c r="B4356"/>
      <c r="C4356"/>
      <c r="D4356"/>
      <c r="E4356" s="100"/>
      <c r="F4356" s="31"/>
      <c r="G4356" s="31"/>
      <c r="H4356" s="4"/>
    </row>
    <row r="4357" spans="2:8" x14ac:dyDescent="0.2">
      <c r="B4357"/>
      <c r="C4357"/>
      <c r="D4357"/>
      <c r="E4357" s="100"/>
      <c r="F4357" s="2"/>
      <c r="G4357" s="2"/>
      <c r="H4357" s="4"/>
    </row>
    <row r="4358" spans="2:8" x14ac:dyDescent="0.2">
      <c r="B4358"/>
      <c r="C4358"/>
      <c r="D4358"/>
      <c r="E4358" s="100"/>
      <c r="F4358" s="2"/>
      <c r="G4358" s="2"/>
      <c r="H4358" s="4"/>
    </row>
    <row r="4359" spans="2:8" x14ac:dyDescent="0.2">
      <c r="B4359"/>
      <c r="C4359"/>
      <c r="D4359"/>
      <c r="E4359" s="100"/>
      <c r="F4359" s="2"/>
      <c r="G4359" s="2"/>
      <c r="H4359" s="4"/>
    </row>
    <row r="4360" spans="2:8" x14ac:dyDescent="0.2">
      <c r="B4360"/>
      <c r="C4360"/>
      <c r="D4360"/>
      <c r="E4360" s="100"/>
      <c r="F4360" s="2"/>
      <c r="G4360" s="2"/>
      <c r="H4360" s="4"/>
    </row>
    <row r="4361" spans="2:8" x14ac:dyDescent="0.2">
      <c r="B4361"/>
      <c r="C4361"/>
      <c r="D4361"/>
      <c r="E4361" s="100"/>
      <c r="F4361" s="2"/>
      <c r="G4361" s="2"/>
      <c r="H4361" s="4"/>
    </row>
    <row r="4362" spans="2:8" x14ac:dyDescent="0.2">
      <c r="B4362"/>
      <c r="C4362"/>
      <c r="D4362"/>
      <c r="E4362" s="100"/>
      <c r="F4362" s="2"/>
      <c r="G4362" s="2"/>
      <c r="H4362" s="4"/>
    </row>
    <row r="4363" spans="2:8" x14ac:dyDescent="0.2">
      <c r="B4363"/>
      <c r="C4363"/>
      <c r="D4363"/>
      <c r="E4363" s="100"/>
      <c r="F4363" s="2"/>
      <c r="G4363" s="2"/>
      <c r="H4363" s="4"/>
    </row>
    <row r="4364" spans="2:8" x14ac:dyDescent="0.2">
      <c r="B4364"/>
      <c r="C4364"/>
      <c r="D4364"/>
      <c r="E4364" s="100"/>
      <c r="F4364" s="2"/>
      <c r="G4364" s="2"/>
      <c r="H4364" s="4"/>
    </row>
    <row r="4365" spans="2:8" x14ac:dyDescent="0.2">
      <c r="B4365"/>
      <c r="C4365"/>
      <c r="D4365"/>
      <c r="E4365" s="100"/>
      <c r="F4365" s="2"/>
      <c r="G4365" s="2"/>
      <c r="H4365" s="4"/>
    </row>
    <row r="4366" spans="2:8" x14ac:dyDescent="0.2">
      <c r="B4366"/>
      <c r="C4366"/>
      <c r="D4366"/>
      <c r="E4366" s="100"/>
      <c r="F4366" s="2"/>
      <c r="G4366" s="2"/>
      <c r="H4366" s="4"/>
    </row>
    <row r="4367" spans="2:8" x14ac:dyDescent="0.2">
      <c r="B4367"/>
      <c r="C4367"/>
      <c r="D4367"/>
      <c r="E4367" s="100"/>
      <c r="F4367" s="14"/>
      <c r="G4367" s="14"/>
      <c r="H4367" s="25"/>
    </row>
    <row r="4368" spans="2:8" x14ac:dyDescent="0.2">
      <c r="B4368"/>
      <c r="C4368"/>
      <c r="D4368"/>
      <c r="E4368" s="100"/>
      <c r="F4368" s="2"/>
      <c r="G4368" s="2"/>
      <c r="H4368" s="4"/>
    </row>
    <row r="4369" spans="2:8" x14ac:dyDescent="0.2">
      <c r="B4369"/>
      <c r="C4369"/>
      <c r="D4369"/>
      <c r="E4369" s="100"/>
      <c r="F4369"/>
      <c r="G4369"/>
      <c r="H4369" s="4"/>
    </row>
    <row r="4370" spans="2:8" x14ac:dyDescent="0.2">
      <c r="B4370"/>
      <c r="C4370"/>
      <c r="D4370"/>
      <c r="E4370" s="100"/>
      <c r="F4370" s="2"/>
      <c r="G4370" s="2"/>
      <c r="H4370" s="4"/>
    </row>
    <row r="4371" spans="2:8" x14ac:dyDescent="0.2">
      <c r="B4371"/>
      <c r="C4371"/>
      <c r="D4371"/>
      <c r="E4371" s="100"/>
      <c r="F4371" s="2"/>
      <c r="G4371" s="2"/>
      <c r="H4371" s="4"/>
    </row>
    <row r="4372" spans="2:8" x14ac:dyDescent="0.2">
      <c r="B4372"/>
      <c r="C4372"/>
      <c r="D4372"/>
      <c r="E4372" s="100"/>
      <c r="F4372" s="2"/>
      <c r="G4372" s="2"/>
      <c r="H4372" s="4"/>
    </row>
    <row r="4373" spans="2:8" x14ac:dyDescent="0.2">
      <c r="B4373"/>
      <c r="C4373"/>
      <c r="D4373"/>
      <c r="E4373" s="100"/>
      <c r="F4373" s="2"/>
      <c r="G4373" s="2"/>
      <c r="H4373" s="4"/>
    </row>
    <row r="4374" spans="2:8" x14ac:dyDescent="0.2">
      <c r="B4374"/>
      <c r="C4374"/>
      <c r="D4374"/>
      <c r="E4374" s="100"/>
      <c r="F4374" s="2"/>
      <c r="G4374" s="2"/>
      <c r="H4374" s="4"/>
    </row>
    <row r="4375" spans="2:8" x14ac:dyDescent="0.2">
      <c r="B4375"/>
      <c r="C4375"/>
      <c r="D4375"/>
      <c r="E4375" s="100"/>
      <c r="F4375" s="2"/>
      <c r="G4375" s="2"/>
      <c r="H4375" s="4"/>
    </row>
    <row r="4376" spans="2:8" x14ac:dyDescent="0.2">
      <c r="B4376"/>
      <c r="C4376"/>
      <c r="D4376"/>
      <c r="E4376" s="100"/>
      <c r="F4376" s="2"/>
      <c r="G4376" s="2"/>
      <c r="H4376" s="4"/>
    </row>
    <row r="4377" spans="2:8" x14ac:dyDescent="0.2">
      <c r="B4377"/>
      <c r="C4377"/>
      <c r="D4377"/>
      <c r="E4377" s="100"/>
      <c r="F4377" s="2"/>
      <c r="G4377" s="2"/>
      <c r="H4377" s="4"/>
    </row>
    <row r="4378" spans="2:8" x14ac:dyDescent="0.2">
      <c r="B4378"/>
      <c r="C4378"/>
      <c r="D4378"/>
      <c r="E4378" s="100"/>
      <c r="F4378" s="2"/>
      <c r="G4378" s="2"/>
      <c r="H4378" s="4"/>
    </row>
    <row r="4379" spans="2:8" x14ac:dyDescent="0.2">
      <c r="B4379"/>
      <c r="C4379"/>
      <c r="D4379"/>
      <c r="E4379" s="100"/>
      <c r="F4379" s="2"/>
      <c r="G4379" s="2"/>
      <c r="H4379" s="4"/>
    </row>
    <row r="4380" spans="2:8" x14ac:dyDescent="0.2">
      <c r="B4380"/>
      <c r="C4380"/>
      <c r="D4380"/>
      <c r="E4380" s="100"/>
      <c r="F4380" s="2"/>
      <c r="G4380" s="2"/>
      <c r="H4380" s="4"/>
    </row>
    <row r="4381" spans="2:8" x14ac:dyDescent="0.2">
      <c r="B4381"/>
      <c r="C4381"/>
      <c r="D4381"/>
      <c r="E4381" s="100"/>
      <c r="F4381" s="2"/>
      <c r="G4381" s="2"/>
      <c r="H4381" s="4"/>
    </row>
    <row r="4382" spans="2:8" x14ac:dyDescent="0.2">
      <c r="B4382"/>
      <c r="C4382"/>
      <c r="D4382"/>
      <c r="E4382" s="100"/>
      <c r="F4382" s="2"/>
      <c r="G4382" s="2"/>
      <c r="H4382" s="4"/>
    </row>
    <row r="4383" spans="2:8" x14ac:dyDescent="0.2">
      <c r="B4383"/>
      <c r="C4383"/>
      <c r="D4383"/>
      <c r="E4383" s="100"/>
      <c r="F4383" s="2"/>
      <c r="G4383" s="2"/>
      <c r="H4383" s="4"/>
    </row>
    <row r="4384" spans="2:8" x14ac:dyDescent="0.2">
      <c r="B4384"/>
      <c r="C4384"/>
      <c r="D4384"/>
      <c r="E4384" s="100"/>
      <c r="F4384" s="2"/>
      <c r="G4384" s="2"/>
      <c r="H4384" s="4"/>
    </row>
    <row r="4385" spans="2:8" x14ac:dyDescent="0.2">
      <c r="B4385"/>
      <c r="C4385"/>
      <c r="D4385"/>
      <c r="E4385" s="100"/>
      <c r="F4385" s="2"/>
      <c r="G4385" s="2"/>
      <c r="H4385" s="4"/>
    </row>
    <row r="4386" spans="2:8" x14ac:dyDescent="0.2">
      <c r="B4386"/>
      <c r="C4386"/>
      <c r="D4386"/>
      <c r="E4386" s="100"/>
      <c r="F4386" s="2"/>
      <c r="G4386" s="2"/>
      <c r="H4386" s="4"/>
    </row>
    <row r="4387" spans="2:8" x14ac:dyDescent="0.2">
      <c r="B4387"/>
      <c r="C4387"/>
      <c r="D4387"/>
      <c r="E4387" s="100"/>
      <c r="F4387" s="2"/>
      <c r="G4387" s="2"/>
      <c r="H4387" s="4"/>
    </row>
    <row r="4388" spans="2:8" x14ac:dyDescent="0.2">
      <c r="B4388"/>
      <c r="C4388"/>
      <c r="D4388"/>
      <c r="E4388" s="100"/>
      <c r="F4388" s="17"/>
      <c r="G4388" s="17"/>
      <c r="H4388" s="21"/>
    </row>
    <row r="4389" spans="2:8" x14ac:dyDescent="0.2">
      <c r="B4389"/>
      <c r="C4389"/>
      <c r="D4389"/>
      <c r="E4389" s="100"/>
      <c r="F4389" s="2"/>
      <c r="G4389" s="2"/>
      <c r="H4389" s="4"/>
    </row>
    <row r="4390" spans="2:8" x14ac:dyDescent="0.2">
      <c r="B4390"/>
      <c r="C4390"/>
      <c r="D4390"/>
      <c r="E4390" s="100"/>
      <c r="F4390" s="2"/>
      <c r="G4390" s="2"/>
      <c r="H4390" s="4"/>
    </row>
    <row r="4391" spans="2:8" x14ac:dyDescent="0.2">
      <c r="B4391"/>
      <c r="C4391"/>
      <c r="D4391"/>
      <c r="E4391" s="100"/>
      <c r="F4391" s="2"/>
      <c r="G4391" s="2"/>
      <c r="H4391" s="4"/>
    </row>
    <row r="4392" spans="2:8" x14ac:dyDescent="0.2">
      <c r="B4392"/>
      <c r="C4392"/>
      <c r="D4392"/>
      <c r="E4392" s="100"/>
      <c r="F4392" s="2"/>
      <c r="G4392" s="2"/>
      <c r="H4392" s="4"/>
    </row>
    <row r="4393" spans="2:8" x14ac:dyDescent="0.2">
      <c r="B4393"/>
      <c r="C4393"/>
      <c r="D4393"/>
      <c r="E4393" s="100"/>
      <c r="F4393" s="2"/>
      <c r="G4393" s="2"/>
      <c r="H4393" s="4"/>
    </row>
    <row r="4394" spans="2:8" x14ac:dyDescent="0.2">
      <c r="B4394"/>
      <c r="C4394"/>
      <c r="D4394"/>
      <c r="E4394" s="100"/>
      <c r="F4394" s="2"/>
      <c r="G4394" s="2"/>
      <c r="H4394" s="4"/>
    </row>
    <row r="4395" spans="2:8" x14ac:dyDescent="0.2">
      <c r="B4395"/>
      <c r="C4395"/>
      <c r="D4395"/>
      <c r="E4395" s="100"/>
      <c r="F4395" s="2"/>
      <c r="G4395" s="2"/>
      <c r="H4395" s="4"/>
    </row>
    <row r="4396" spans="2:8" x14ac:dyDescent="0.2">
      <c r="B4396"/>
      <c r="C4396"/>
      <c r="D4396"/>
      <c r="E4396" s="100"/>
      <c r="F4396" s="2"/>
      <c r="G4396" s="2"/>
      <c r="H4396" s="4"/>
    </row>
    <row r="4397" spans="2:8" x14ac:dyDescent="0.2">
      <c r="B4397"/>
      <c r="C4397"/>
      <c r="D4397"/>
      <c r="E4397" s="100"/>
      <c r="F4397" s="2"/>
      <c r="G4397" s="2"/>
      <c r="H4397" s="4"/>
    </row>
    <row r="4398" spans="2:8" x14ac:dyDescent="0.2">
      <c r="B4398"/>
      <c r="C4398"/>
      <c r="D4398"/>
      <c r="E4398" s="100"/>
      <c r="F4398" s="2"/>
      <c r="G4398" s="2"/>
      <c r="H4398" s="4"/>
    </row>
    <row r="4399" spans="2:8" x14ac:dyDescent="0.2">
      <c r="B4399"/>
      <c r="C4399"/>
      <c r="D4399"/>
      <c r="E4399" s="100"/>
      <c r="F4399" s="2"/>
      <c r="G4399" s="2"/>
      <c r="H4399" s="4"/>
    </row>
    <row r="4400" spans="2:8" x14ac:dyDescent="0.2">
      <c r="B4400"/>
      <c r="C4400"/>
      <c r="D4400"/>
      <c r="E4400" s="100"/>
      <c r="F4400" s="2"/>
      <c r="G4400" s="2"/>
      <c r="H4400" s="4"/>
    </row>
    <row r="4401" spans="2:8" x14ac:dyDescent="0.2">
      <c r="B4401"/>
      <c r="C4401"/>
      <c r="D4401"/>
      <c r="E4401" s="100"/>
      <c r="F4401" s="2"/>
      <c r="G4401" s="2"/>
      <c r="H4401" s="4"/>
    </row>
    <row r="4402" spans="2:8" x14ac:dyDescent="0.2">
      <c r="B4402"/>
      <c r="C4402"/>
      <c r="D4402"/>
      <c r="E4402" s="100"/>
      <c r="F4402" s="2"/>
      <c r="G4402" s="2"/>
      <c r="H4402" s="4"/>
    </row>
    <row r="4403" spans="2:8" x14ac:dyDescent="0.2">
      <c r="B4403"/>
      <c r="C4403"/>
      <c r="D4403"/>
      <c r="E4403" s="100"/>
      <c r="F4403" s="2"/>
      <c r="G4403" s="2"/>
      <c r="H4403" s="4"/>
    </row>
    <row r="4404" spans="2:8" x14ac:dyDescent="0.2">
      <c r="B4404"/>
      <c r="C4404"/>
      <c r="D4404"/>
      <c r="E4404" s="100"/>
      <c r="F4404" s="2"/>
      <c r="G4404" s="2"/>
      <c r="H4404" s="4"/>
    </row>
    <row r="4405" spans="2:8" x14ac:dyDescent="0.2">
      <c r="B4405"/>
      <c r="C4405"/>
      <c r="D4405"/>
      <c r="E4405" s="100"/>
      <c r="F4405" s="2"/>
      <c r="G4405" s="2"/>
      <c r="H4405" s="4"/>
    </row>
    <row r="4406" spans="2:8" x14ac:dyDescent="0.2">
      <c r="B4406"/>
      <c r="C4406"/>
      <c r="D4406"/>
      <c r="E4406" s="100"/>
      <c r="F4406" s="2"/>
      <c r="G4406" s="2"/>
      <c r="H4406" s="4"/>
    </row>
    <row r="4407" spans="2:8" x14ac:dyDescent="0.2">
      <c r="B4407"/>
      <c r="C4407"/>
      <c r="D4407"/>
      <c r="E4407" s="100"/>
      <c r="F4407" s="2"/>
      <c r="G4407" s="2"/>
      <c r="H4407" s="4"/>
    </row>
    <row r="4408" spans="2:8" x14ac:dyDescent="0.2">
      <c r="B4408"/>
      <c r="C4408"/>
      <c r="D4408"/>
      <c r="E4408" s="100"/>
      <c r="F4408" s="2"/>
      <c r="G4408" s="2"/>
      <c r="H4408" s="4"/>
    </row>
    <row r="4409" spans="2:8" x14ac:dyDescent="0.2">
      <c r="B4409"/>
      <c r="C4409"/>
      <c r="D4409"/>
      <c r="E4409" s="100"/>
      <c r="F4409" s="2"/>
      <c r="G4409" s="2"/>
      <c r="H4409" s="4"/>
    </row>
    <row r="4410" spans="2:8" x14ac:dyDescent="0.2">
      <c r="B4410"/>
      <c r="C4410"/>
      <c r="D4410"/>
      <c r="E4410" s="100"/>
      <c r="F4410" s="2"/>
      <c r="G4410" s="2"/>
      <c r="H4410" s="4"/>
    </row>
    <row r="4411" spans="2:8" x14ac:dyDescent="0.2">
      <c r="B4411"/>
      <c r="C4411"/>
      <c r="D4411"/>
      <c r="E4411" s="100"/>
      <c r="F4411" s="2"/>
      <c r="G4411" s="2"/>
      <c r="H4411" s="4"/>
    </row>
    <row r="4412" spans="2:8" x14ac:dyDescent="0.2">
      <c r="B4412"/>
      <c r="C4412"/>
      <c r="D4412"/>
      <c r="E4412" s="100"/>
      <c r="F4412" s="2"/>
      <c r="G4412" s="2"/>
      <c r="H4412" s="4"/>
    </row>
    <row r="4413" spans="2:8" x14ac:dyDescent="0.2">
      <c r="B4413"/>
      <c r="C4413"/>
      <c r="D4413"/>
      <c r="E4413" s="100"/>
      <c r="F4413" s="2"/>
      <c r="G4413" s="2"/>
      <c r="H4413" s="4"/>
    </row>
    <row r="4414" spans="2:8" x14ac:dyDescent="0.2">
      <c r="B4414"/>
      <c r="C4414"/>
      <c r="D4414"/>
      <c r="E4414" s="100"/>
      <c r="F4414" s="14"/>
      <c r="G4414" s="14"/>
      <c r="H4414" s="25"/>
    </row>
    <row r="4415" spans="2:8" x14ac:dyDescent="0.2">
      <c r="B4415"/>
      <c r="C4415"/>
      <c r="D4415"/>
      <c r="E4415" s="100"/>
      <c r="F4415" s="14"/>
      <c r="G4415" s="14"/>
      <c r="H4415" s="25"/>
    </row>
    <row r="4416" spans="2:8" x14ac:dyDescent="0.2">
      <c r="B4416"/>
      <c r="C4416"/>
      <c r="D4416"/>
      <c r="E4416" s="100"/>
      <c r="F4416" s="2"/>
      <c r="G4416" s="2"/>
      <c r="H4416" s="4"/>
    </row>
    <row r="4417" spans="2:8" x14ac:dyDescent="0.2">
      <c r="B4417"/>
      <c r="C4417"/>
      <c r="D4417"/>
      <c r="E4417" s="100"/>
      <c r="F4417" s="2"/>
      <c r="G4417" s="2"/>
      <c r="H4417" s="4"/>
    </row>
    <row r="4418" spans="2:8" x14ac:dyDescent="0.2">
      <c r="B4418"/>
      <c r="C4418"/>
      <c r="D4418"/>
      <c r="E4418" s="100"/>
      <c r="F4418" s="2"/>
      <c r="G4418" s="2"/>
      <c r="H4418" s="4"/>
    </row>
    <row r="4419" spans="2:8" x14ac:dyDescent="0.2">
      <c r="B4419"/>
      <c r="C4419"/>
      <c r="D4419"/>
      <c r="E4419" s="100"/>
      <c r="F4419" s="2"/>
      <c r="G4419" s="2"/>
      <c r="H4419" s="4"/>
    </row>
    <row r="4420" spans="2:8" x14ac:dyDescent="0.2">
      <c r="B4420"/>
      <c r="C4420"/>
      <c r="D4420"/>
      <c r="E4420" s="100"/>
      <c r="F4420" s="2"/>
      <c r="G4420" s="2"/>
      <c r="H4420" s="4"/>
    </row>
    <row r="4421" spans="2:8" x14ac:dyDescent="0.2">
      <c r="B4421"/>
      <c r="C4421"/>
      <c r="D4421"/>
      <c r="E4421" s="100"/>
      <c r="F4421" s="2"/>
      <c r="G4421" s="2"/>
      <c r="H4421" s="4"/>
    </row>
    <row r="4422" spans="2:8" x14ac:dyDescent="0.2">
      <c r="B4422"/>
      <c r="C4422"/>
      <c r="D4422"/>
      <c r="E4422" s="100"/>
      <c r="F4422" s="2"/>
      <c r="G4422" s="2"/>
      <c r="H4422" s="4"/>
    </row>
    <row r="4423" spans="2:8" x14ac:dyDescent="0.2">
      <c r="B4423"/>
      <c r="C4423"/>
      <c r="D4423"/>
      <c r="E4423" s="100"/>
      <c r="F4423" s="2"/>
      <c r="G4423" s="2"/>
      <c r="H4423" s="4"/>
    </row>
    <row r="4424" spans="2:8" x14ac:dyDescent="0.2">
      <c r="B4424"/>
      <c r="C4424"/>
      <c r="D4424"/>
      <c r="E4424" s="100"/>
      <c r="F4424" s="2"/>
      <c r="G4424" s="2"/>
      <c r="H4424" s="4"/>
    </row>
    <row r="4425" spans="2:8" x14ac:dyDescent="0.2">
      <c r="B4425"/>
      <c r="C4425"/>
      <c r="D4425"/>
      <c r="E4425" s="100"/>
      <c r="F4425" s="2"/>
      <c r="G4425" s="2"/>
      <c r="H4425" s="4"/>
    </row>
    <row r="4426" spans="2:8" x14ac:dyDescent="0.2">
      <c r="B4426"/>
      <c r="C4426"/>
      <c r="D4426"/>
      <c r="E4426" s="100"/>
      <c r="F4426" s="2"/>
      <c r="G4426" s="2"/>
      <c r="H4426" s="2"/>
    </row>
    <row r="4427" spans="2:8" x14ac:dyDescent="0.2">
      <c r="B4427"/>
      <c r="C4427"/>
      <c r="D4427"/>
      <c r="E4427" s="100"/>
      <c r="F4427" s="2"/>
      <c r="G4427" s="2"/>
      <c r="H4427" s="4"/>
    </row>
    <row r="4428" spans="2:8" x14ac:dyDescent="0.2">
      <c r="B4428"/>
      <c r="C4428"/>
      <c r="D4428"/>
      <c r="E4428" s="100"/>
      <c r="F4428" s="2"/>
      <c r="G4428" s="2"/>
      <c r="H4428" s="4"/>
    </row>
    <row r="4429" spans="2:8" x14ac:dyDescent="0.2">
      <c r="B4429"/>
      <c r="C4429"/>
      <c r="D4429"/>
      <c r="E4429" s="100"/>
      <c r="F4429" s="2"/>
      <c r="G4429" s="2"/>
      <c r="H4429" s="4"/>
    </row>
    <row r="4430" spans="2:8" x14ac:dyDescent="0.2">
      <c r="B4430"/>
      <c r="C4430"/>
      <c r="D4430"/>
      <c r="E4430" s="100"/>
      <c r="F4430" s="2"/>
      <c r="G4430" s="2"/>
      <c r="H4430" s="4"/>
    </row>
    <row r="4431" spans="2:8" x14ac:dyDescent="0.2">
      <c r="B4431"/>
      <c r="C4431"/>
      <c r="D4431"/>
      <c r="E4431" s="100"/>
      <c r="F4431" s="2"/>
      <c r="G4431" s="2"/>
      <c r="H4431" s="4"/>
    </row>
    <row r="4432" spans="2:8" x14ac:dyDescent="0.2">
      <c r="B4432"/>
      <c r="C4432"/>
      <c r="D4432"/>
      <c r="E4432" s="100"/>
      <c r="F4432" s="2"/>
      <c r="G4432" s="2"/>
      <c r="H4432" s="4"/>
    </row>
    <row r="4433" spans="2:8" x14ac:dyDescent="0.2">
      <c r="B4433"/>
      <c r="C4433"/>
      <c r="D4433"/>
      <c r="E4433" s="100"/>
      <c r="F4433" s="2"/>
      <c r="G4433" s="2"/>
      <c r="H4433" s="4"/>
    </row>
    <row r="4434" spans="2:8" x14ac:dyDescent="0.2">
      <c r="B4434"/>
      <c r="C4434"/>
      <c r="D4434"/>
      <c r="E4434" s="100"/>
      <c r="F4434" s="2"/>
      <c r="G4434" s="2"/>
      <c r="H4434" s="4"/>
    </row>
    <row r="4435" spans="2:8" x14ac:dyDescent="0.2">
      <c r="B4435"/>
      <c r="C4435"/>
      <c r="D4435"/>
      <c r="E4435" s="100"/>
      <c r="F4435" s="14"/>
      <c r="G4435" s="14"/>
      <c r="H4435" s="25"/>
    </row>
    <row r="4436" spans="2:8" x14ac:dyDescent="0.2">
      <c r="B4436"/>
      <c r="C4436"/>
      <c r="D4436"/>
      <c r="E4436" s="100"/>
      <c r="F4436" s="2"/>
      <c r="G4436" s="2"/>
      <c r="H4436" s="4"/>
    </row>
    <row r="4437" spans="2:8" x14ac:dyDescent="0.2">
      <c r="B4437"/>
      <c r="C4437"/>
      <c r="D4437"/>
      <c r="E4437" s="100"/>
      <c r="F4437" s="2"/>
      <c r="G4437" s="2"/>
      <c r="H4437" s="4"/>
    </row>
    <row r="4438" spans="2:8" x14ac:dyDescent="0.2">
      <c r="B4438"/>
      <c r="C4438"/>
      <c r="D4438"/>
      <c r="E4438" s="100"/>
      <c r="F4438" s="2"/>
      <c r="G4438" s="2"/>
      <c r="H4438" s="4"/>
    </row>
    <row r="4439" spans="2:8" x14ac:dyDescent="0.2">
      <c r="B4439"/>
      <c r="C4439"/>
      <c r="D4439"/>
      <c r="E4439" s="100"/>
      <c r="F4439" s="2"/>
      <c r="G4439" s="2"/>
      <c r="H4439" s="4"/>
    </row>
    <row r="4440" spans="2:8" x14ac:dyDescent="0.2">
      <c r="B4440"/>
      <c r="C4440"/>
      <c r="D4440"/>
      <c r="E4440" s="100"/>
      <c r="F4440" s="2"/>
      <c r="G4440" s="2"/>
      <c r="H4440" s="4"/>
    </row>
    <row r="4441" spans="2:8" x14ac:dyDescent="0.2">
      <c r="B4441"/>
      <c r="C4441"/>
      <c r="D4441"/>
      <c r="E4441" s="100"/>
      <c r="F4441" s="2"/>
      <c r="G4441" s="2"/>
      <c r="H4441" s="4"/>
    </row>
    <row r="4442" spans="2:8" x14ac:dyDescent="0.2">
      <c r="B4442"/>
      <c r="C4442"/>
      <c r="D4442"/>
      <c r="E4442" s="100"/>
      <c r="F4442" s="2"/>
      <c r="G4442" s="2"/>
      <c r="H4442" s="4"/>
    </row>
    <row r="4443" spans="2:8" x14ac:dyDescent="0.2">
      <c r="B4443"/>
      <c r="C4443"/>
      <c r="D4443"/>
      <c r="E4443" s="100"/>
      <c r="F4443" s="2"/>
      <c r="G4443" s="2"/>
      <c r="H4443" s="4"/>
    </row>
    <row r="4444" spans="2:8" x14ac:dyDescent="0.2">
      <c r="B4444"/>
      <c r="C4444"/>
      <c r="D4444"/>
      <c r="E4444" s="100"/>
      <c r="F4444" s="2"/>
      <c r="G4444" s="2"/>
      <c r="H4444" s="4"/>
    </row>
    <row r="4445" spans="2:8" ht="11.25" customHeight="1" x14ac:dyDescent="0.2">
      <c r="B4445"/>
      <c r="C4445"/>
      <c r="D4445"/>
      <c r="E4445" s="100"/>
      <c r="F4445" s="2"/>
      <c r="G4445" s="2"/>
      <c r="H4445" s="2"/>
    </row>
    <row r="4446" spans="2:8" x14ac:dyDescent="0.2">
      <c r="B4446"/>
      <c r="C4446"/>
      <c r="D4446"/>
      <c r="E4446" s="100"/>
      <c r="F4446" s="2"/>
      <c r="G4446" s="2"/>
      <c r="H4446" s="4"/>
    </row>
    <row r="4447" spans="2:8" x14ac:dyDescent="0.2">
      <c r="B4447"/>
      <c r="C4447"/>
      <c r="D4447"/>
      <c r="E4447" s="100"/>
      <c r="F4447" s="17"/>
      <c r="G4447" s="17"/>
      <c r="H4447" s="21"/>
    </row>
    <row r="4448" spans="2:8" x14ac:dyDescent="0.2">
      <c r="B4448"/>
      <c r="C4448"/>
      <c r="D4448"/>
      <c r="E4448" s="100"/>
      <c r="F4448" s="2"/>
      <c r="G4448" s="2"/>
      <c r="H4448" s="4"/>
    </row>
    <row r="4449" spans="2:8" x14ac:dyDescent="0.2">
      <c r="B4449"/>
      <c r="C4449"/>
      <c r="D4449"/>
      <c r="E4449" s="100"/>
      <c r="F4449" s="2"/>
      <c r="G4449" s="2"/>
      <c r="H4449" s="4"/>
    </row>
    <row r="4450" spans="2:8" x14ac:dyDescent="0.2">
      <c r="B4450"/>
      <c r="C4450"/>
      <c r="D4450"/>
      <c r="E4450" s="100"/>
      <c r="F4450" s="2"/>
      <c r="G4450" s="2"/>
      <c r="H4450" s="4"/>
    </row>
    <row r="4451" spans="2:8" x14ac:dyDescent="0.2">
      <c r="B4451"/>
      <c r="C4451"/>
      <c r="D4451"/>
      <c r="E4451" s="100"/>
      <c r="F4451" s="2"/>
      <c r="G4451" s="2"/>
      <c r="H4451" s="4"/>
    </row>
    <row r="4452" spans="2:8" x14ac:dyDescent="0.2">
      <c r="B4452"/>
      <c r="C4452"/>
      <c r="D4452"/>
      <c r="E4452" s="100"/>
      <c r="F4452" s="2"/>
      <c r="G4452" s="2"/>
      <c r="H4452" s="4"/>
    </row>
    <row r="4453" spans="2:8" x14ac:dyDescent="0.2">
      <c r="B4453"/>
      <c r="C4453"/>
      <c r="D4453"/>
      <c r="E4453" s="100"/>
      <c r="F4453" s="2"/>
      <c r="G4453" s="2"/>
      <c r="H4453" s="4"/>
    </row>
    <row r="4454" spans="2:8" x14ac:dyDescent="0.2">
      <c r="B4454"/>
      <c r="C4454"/>
      <c r="D4454"/>
      <c r="E4454" s="100"/>
      <c r="F4454" s="2"/>
      <c r="G4454" s="2"/>
      <c r="H4454" s="4"/>
    </row>
    <row r="4455" spans="2:8" x14ac:dyDescent="0.2">
      <c r="B4455"/>
      <c r="C4455"/>
      <c r="D4455"/>
      <c r="E4455" s="100"/>
      <c r="F4455" s="14"/>
      <c r="G4455" s="14"/>
      <c r="H4455" s="25"/>
    </row>
    <row r="4456" spans="2:8" x14ac:dyDescent="0.2">
      <c r="B4456"/>
      <c r="C4456"/>
      <c r="D4456"/>
      <c r="E4456" s="100"/>
      <c r="F4456" s="2"/>
      <c r="G4456" s="2"/>
      <c r="H4456" s="4"/>
    </row>
    <row r="4457" spans="2:8" x14ac:dyDescent="0.2">
      <c r="B4457"/>
      <c r="C4457"/>
      <c r="D4457"/>
      <c r="E4457" s="100"/>
      <c r="F4457" s="2"/>
      <c r="G4457" s="2"/>
      <c r="H4457" s="4"/>
    </row>
    <row r="4458" spans="2:8" x14ac:dyDescent="0.2">
      <c r="B4458"/>
      <c r="C4458"/>
      <c r="D4458"/>
      <c r="E4458" s="100"/>
      <c r="F4458" s="2"/>
      <c r="G4458" s="2"/>
      <c r="H4458" s="4"/>
    </row>
    <row r="4459" spans="2:8" x14ac:dyDescent="0.2">
      <c r="B4459"/>
      <c r="C4459"/>
      <c r="D4459"/>
      <c r="E4459" s="100"/>
      <c r="F4459" s="2"/>
      <c r="G4459" s="2"/>
      <c r="H4459" s="4"/>
    </row>
    <row r="4460" spans="2:8" x14ac:dyDescent="0.2">
      <c r="B4460"/>
      <c r="C4460"/>
      <c r="D4460"/>
      <c r="E4460" s="100"/>
      <c r="F4460" s="2"/>
      <c r="G4460" s="2"/>
      <c r="H4460" s="4"/>
    </row>
    <row r="4461" spans="2:8" x14ac:dyDescent="0.2">
      <c r="B4461"/>
      <c r="C4461"/>
      <c r="D4461"/>
      <c r="E4461" s="100"/>
      <c r="F4461" s="2"/>
      <c r="G4461" s="2"/>
      <c r="H4461" s="4"/>
    </row>
    <row r="4462" spans="2:8" x14ac:dyDescent="0.2">
      <c r="B4462"/>
      <c r="C4462"/>
      <c r="D4462"/>
      <c r="E4462" s="100"/>
      <c r="F4462" s="2"/>
      <c r="G4462" s="2"/>
      <c r="H4462" s="4"/>
    </row>
    <row r="4463" spans="2:8" x14ac:dyDescent="0.2">
      <c r="B4463"/>
      <c r="C4463"/>
      <c r="D4463"/>
      <c r="E4463" s="100"/>
      <c r="F4463" s="2"/>
      <c r="G4463" s="2"/>
      <c r="H4463" s="4"/>
    </row>
    <row r="4464" spans="2:8" x14ac:dyDescent="0.2">
      <c r="B4464"/>
      <c r="C4464"/>
      <c r="D4464"/>
      <c r="E4464" s="100"/>
      <c r="F4464" s="2"/>
      <c r="G4464" s="2"/>
      <c r="H4464" s="4"/>
    </row>
    <row r="4465" spans="2:8" x14ac:dyDescent="0.2">
      <c r="B4465"/>
      <c r="C4465"/>
      <c r="D4465"/>
      <c r="E4465" s="100"/>
      <c r="F4465" s="2"/>
      <c r="G4465" s="2"/>
      <c r="H4465" s="4"/>
    </row>
    <row r="4466" spans="2:8" x14ac:dyDescent="0.2">
      <c r="B4466"/>
      <c r="C4466"/>
      <c r="D4466"/>
      <c r="E4466" s="100"/>
      <c r="F4466" s="2"/>
      <c r="G4466" s="2"/>
      <c r="H4466" s="4"/>
    </row>
    <row r="4467" spans="2:8" x14ac:dyDescent="0.2">
      <c r="B4467"/>
      <c r="C4467"/>
      <c r="D4467"/>
      <c r="E4467" s="100"/>
      <c r="F4467" s="2"/>
      <c r="G4467" s="2"/>
      <c r="H4467" s="4"/>
    </row>
    <row r="4468" spans="2:8" x14ac:dyDescent="0.2">
      <c r="B4468"/>
      <c r="C4468"/>
      <c r="D4468"/>
      <c r="E4468" s="100"/>
      <c r="F4468" s="2"/>
      <c r="G4468" s="2"/>
      <c r="H4468" s="4"/>
    </row>
    <row r="4469" spans="2:8" x14ac:dyDescent="0.2">
      <c r="B4469"/>
      <c r="C4469"/>
      <c r="D4469"/>
      <c r="E4469" s="100"/>
      <c r="F4469" s="2"/>
      <c r="G4469" s="2"/>
      <c r="H4469" s="4"/>
    </row>
    <row r="4470" spans="2:8" x14ac:dyDescent="0.2">
      <c r="B4470"/>
      <c r="C4470"/>
      <c r="D4470"/>
      <c r="E4470" s="100"/>
      <c r="F4470" s="2"/>
      <c r="G4470" s="2"/>
      <c r="H4470" s="4"/>
    </row>
    <row r="4471" spans="2:8" x14ac:dyDescent="0.2">
      <c r="B4471"/>
      <c r="C4471"/>
      <c r="D4471"/>
      <c r="E4471" s="100"/>
      <c r="F4471" s="2"/>
      <c r="G4471" s="2"/>
      <c r="H4471" s="4"/>
    </row>
    <row r="4472" spans="2:8" x14ac:dyDescent="0.2">
      <c r="B4472"/>
      <c r="C4472"/>
      <c r="D4472"/>
      <c r="E4472" s="100"/>
      <c r="F4472" s="2"/>
      <c r="G4472" s="2"/>
      <c r="H4472" s="4"/>
    </row>
    <row r="4473" spans="2:8" x14ac:dyDescent="0.2">
      <c r="B4473"/>
      <c r="C4473"/>
      <c r="D4473"/>
      <c r="E4473" s="100"/>
      <c r="F4473" s="2"/>
      <c r="G4473" s="2"/>
      <c r="H4473" s="4"/>
    </row>
    <row r="4474" spans="2:8" x14ac:dyDescent="0.2">
      <c r="B4474"/>
      <c r="C4474"/>
      <c r="D4474"/>
      <c r="E4474" s="100"/>
      <c r="F4474" s="2"/>
      <c r="G4474" s="2"/>
      <c r="H4474" s="4"/>
    </row>
    <row r="4475" spans="2:8" x14ac:dyDescent="0.2">
      <c r="B4475"/>
      <c r="C4475"/>
      <c r="D4475"/>
      <c r="E4475" s="100"/>
      <c r="F4475" s="2"/>
      <c r="G4475" s="2"/>
      <c r="H4475" s="4"/>
    </row>
    <row r="4476" spans="2:8" x14ac:dyDescent="0.2">
      <c r="B4476"/>
      <c r="C4476"/>
      <c r="D4476"/>
      <c r="E4476" s="100"/>
      <c r="F4476" s="2"/>
      <c r="G4476" s="2"/>
      <c r="H4476" s="4"/>
    </row>
    <row r="4477" spans="2:8" x14ac:dyDescent="0.2">
      <c r="B4477"/>
      <c r="C4477"/>
      <c r="D4477"/>
      <c r="E4477" s="100"/>
      <c r="F4477" s="2"/>
      <c r="G4477" s="2"/>
      <c r="H4477" s="4"/>
    </row>
    <row r="4478" spans="2:8" x14ac:dyDescent="0.2">
      <c r="B4478"/>
      <c r="C4478"/>
      <c r="D4478"/>
      <c r="E4478" s="100"/>
      <c r="F4478" s="2"/>
      <c r="G4478" s="2"/>
      <c r="H4478" s="4"/>
    </row>
    <row r="4479" spans="2:8" x14ac:dyDescent="0.2">
      <c r="B4479"/>
      <c r="C4479"/>
      <c r="D4479"/>
      <c r="E4479" s="100"/>
      <c r="F4479" s="2"/>
      <c r="G4479" s="2"/>
      <c r="H4479" s="4"/>
    </row>
    <row r="4480" spans="2:8" x14ac:dyDescent="0.2">
      <c r="B4480"/>
      <c r="C4480"/>
      <c r="D4480"/>
      <c r="E4480" s="100"/>
      <c r="F4480" s="2"/>
      <c r="G4480" s="2"/>
      <c r="H4480" s="4"/>
    </row>
    <row r="4481" spans="1:9" x14ac:dyDescent="0.2">
      <c r="B4481"/>
      <c r="C4481"/>
      <c r="D4481"/>
      <c r="E4481" s="100"/>
      <c r="F4481" s="2"/>
      <c r="G4481" s="2"/>
      <c r="H4481" s="4"/>
    </row>
    <row r="4482" spans="1:9" x14ac:dyDescent="0.2">
      <c r="B4482"/>
      <c r="C4482"/>
      <c r="D4482"/>
      <c r="E4482" s="100"/>
      <c r="F4482" s="2"/>
      <c r="G4482" s="2"/>
      <c r="H4482" s="4"/>
    </row>
    <row r="4483" spans="1:9" x14ac:dyDescent="0.2">
      <c r="B4483"/>
      <c r="C4483"/>
      <c r="D4483"/>
      <c r="E4483" s="100"/>
      <c r="F4483" s="2"/>
      <c r="G4483" s="2"/>
      <c r="H4483" s="2"/>
    </row>
    <row r="4484" spans="1:9" x14ac:dyDescent="0.2">
      <c r="B4484"/>
      <c r="C4484"/>
      <c r="D4484"/>
      <c r="E4484" s="100"/>
      <c r="F4484" s="31"/>
      <c r="G4484" s="31"/>
      <c r="H4484" s="4"/>
    </row>
    <row r="4485" spans="1:9" x14ac:dyDescent="0.2">
      <c r="B4485"/>
      <c r="C4485"/>
      <c r="D4485"/>
      <c r="E4485" s="100"/>
      <c r="F4485" s="2"/>
      <c r="G4485" s="2"/>
      <c r="H4485" s="4"/>
    </row>
    <row r="4486" spans="1:9" x14ac:dyDescent="0.2">
      <c r="B4486"/>
      <c r="C4486"/>
      <c r="D4486"/>
      <c r="E4486" s="100"/>
      <c r="F4486" s="2"/>
      <c r="G4486" s="2"/>
      <c r="H4486" s="4"/>
    </row>
    <row r="4487" spans="1:9" x14ac:dyDescent="0.2">
      <c r="B4487"/>
      <c r="C4487"/>
      <c r="D4487"/>
      <c r="E4487" s="100"/>
      <c r="F4487" s="2"/>
      <c r="G4487" s="2"/>
      <c r="H4487" s="4"/>
    </row>
    <row r="4488" spans="1:9" x14ac:dyDescent="0.2">
      <c r="B4488"/>
      <c r="C4488"/>
      <c r="D4488"/>
      <c r="E4488" s="100"/>
      <c r="F4488" s="2"/>
      <c r="G4488" s="2"/>
      <c r="H4488" s="2"/>
    </row>
    <row r="4489" spans="1:9" x14ac:dyDescent="0.2">
      <c r="B4489"/>
      <c r="C4489"/>
      <c r="D4489"/>
      <c r="E4489" s="100"/>
      <c r="F4489" s="2"/>
      <c r="G4489" s="2"/>
      <c r="H4489" s="4"/>
    </row>
    <row r="4490" spans="1:9" x14ac:dyDescent="0.2">
      <c r="B4490"/>
      <c r="C4490"/>
      <c r="D4490"/>
      <c r="E4490" s="100"/>
      <c r="F4490" s="2"/>
      <c r="G4490" s="2"/>
      <c r="H4490" s="4"/>
    </row>
    <row r="4491" spans="1:9" x14ac:dyDescent="0.2">
      <c r="B4491"/>
      <c r="C4491"/>
      <c r="D4491"/>
      <c r="E4491" s="100"/>
      <c r="F4491" s="2"/>
      <c r="G4491" s="2"/>
      <c r="H4491" s="4"/>
    </row>
    <row r="4492" spans="1:9" x14ac:dyDescent="0.2">
      <c r="B4492"/>
      <c r="C4492"/>
      <c r="D4492"/>
      <c r="E4492" s="100"/>
      <c r="F4492" s="2"/>
      <c r="G4492" s="2"/>
      <c r="H4492" s="4"/>
    </row>
    <row r="4493" spans="1:9" x14ac:dyDescent="0.2">
      <c r="B4493"/>
      <c r="C4493"/>
      <c r="D4493"/>
      <c r="E4493" s="100"/>
      <c r="F4493"/>
      <c r="G4493" s="30"/>
      <c r="H4493" s="4"/>
    </row>
    <row r="4494" spans="1:9" x14ac:dyDescent="0.2">
      <c r="B4494" s="11"/>
      <c r="C4494" s="8"/>
      <c r="D4494" s="8"/>
      <c r="E4494" s="39"/>
      <c r="F4494" s="17"/>
      <c r="G4494" s="17"/>
      <c r="H4494" s="4"/>
      <c r="I4494" s="9"/>
    </row>
    <row r="4495" spans="1:9" x14ac:dyDescent="0.2">
      <c r="A4495" s="9"/>
      <c r="B4495" s="11"/>
      <c r="C4495" s="8"/>
      <c r="D4495" s="8"/>
      <c r="E4495" s="39"/>
      <c r="F4495" s="17"/>
      <c r="G4495" s="17"/>
      <c r="H4495" s="4"/>
    </row>
    <row r="4496" spans="1:9" x14ac:dyDescent="0.2">
      <c r="B4496"/>
      <c r="C4496"/>
      <c r="D4496"/>
      <c r="E4496" s="100"/>
      <c r="F4496"/>
      <c r="G4496"/>
      <c r="H4496" s="4"/>
    </row>
    <row r="4497" spans="1:9" x14ac:dyDescent="0.2">
      <c r="A4497" s="9"/>
      <c r="B4497" s="11"/>
      <c r="C4497" s="8"/>
      <c r="D4497" s="8"/>
      <c r="E4497" s="39"/>
      <c r="F4497" s="17"/>
      <c r="G4497" s="17"/>
      <c r="H4497" s="4"/>
    </row>
    <row r="4498" spans="1:9" x14ac:dyDescent="0.2">
      <c r="B4498"/>
      <c r="C4498"/>
      <c r="D4498"/>
      <c r="E4498" s="100"/>
      <c r="F4498" s="2"/>
      <c r="G4498" s="2"/>
      <c r="H4498" s="4"/>
    </row>
    <row r="4499" spans="1:9" x14ac:dyDescent="0.2">
      <c r="B4499"/>
      <c r="C4499"/>
      <c r="D4499"/>
      <c r="E4499" s="100"/>
      <c r="F4499" s="2"/>
      <c r="G4499" s="2"/>
      <c r="H4499" s="4"/>
    </row>
    <row r="4500" spans="1:9" x14ac:dyDescent="0.2">
      <c r="B4500"/>
      <c r="C4500"/>
      <c r="D4500"/>
      <c r="E4500" s="100"/>
      <c r="F4500"/>
      <c r="G4500" s="2"/>
      <c r="H4500" s="4"/>
    </row>
    <row r="4501" spans="1:9" x14ac:dyDescent="0.2">
      <c r="B4501"/>
      <c r="C4501"/>
      <c r="D4501"/>
      <c r="E4501" s="100"/>
      <c r="F4501"/>
      <c r="G4501"/>
      <c r="H4501" s="4"/>
    </row>
    <row r="4502" spans="1:9" x14ac:dyDescent="0.2">
      <c r="A4502" s="9"/>
      <c r="B4502" s="11"/>
      <c r="C4502" s="8"/>
      <c r="D4502" s="8"/>
      <c r="E4502" s="39"/>
      <c r="F4502" s="17"/>
      <c r="G4502" s="17"/>
      <c r="H4502" s="4"/>
    </row>
    <row r="4503" spans="1:9" x14ac:dyDescent="0.2">
      <c r="B4503"/>
      <c r="C4503"/>
      <c r="D4503"/>
      <c r="E4503" s="100"/>
      <c r="F4503" s="2"/>
      <c r="G4503" s="2"/>
      <c r="H4503" s="4"/>
    </row>
    <row r="4504" spans="1:9" x14ac:dyDescent="0.2">
      <c r="B4504"/>
      <c r="C4504"/>
      <c r="D4504"/>
      <c r="E4504" s="100"/>
      <c r="F4504" s="2"/>
      <c r="G4504" s="2"/>
      <c r="H4504" s="4"/>
    </row>
    <row r="4505" spans="1:9" x14ac:dyDescent="0.2">
      <c r="B4505"/>
      <c r="C4505"/>
      <c r="D4505"/>
      <c r="E4505" s="100"/>
      <c r="F4505" s="2"/>
      <c r="G4505" s="2"/>
      <c r="H4505" s="4"/>
    </row>
    <row r="4506" spans="1:9" x14ac:dyDescent="0.2">
      <c r="B4506" s="11"/>
      <c r="C4506" s="8"/>
      <c r="D4506" s="8"/>
      <c r="E4506" s="39"/>
      <c r="F4506" s="17"/>
      <c r="G4506" s="17"/>
      <c r="H4506" s="4"/>
      <c r="I4506" s="9"/>
    </row>
    <row r="4507" spans="1:9" x14ac:dyDescent="0.2">
      <c r="B4507" s="11"/>
      <c r="C4507" s="8"/>
      <c r="D4507" s="8"/>
      <c r="E4507" s="39"/>
      <c r="F4507" s="17"/>
      <c r="G4507" s="17"/>
      <c r="H4507" s="4"/>
      <c r="I4507" s="9"/>
    </row>
    <row r="4508" spans="1:9" x14ac:dyDescent="0.2">
      <c r="B4508"/>
      <c r="C4508"/>
      <c r="D4508"/>
      <c r="E4508" s="100"/>
      <c r="F4508"/>
      <c r="G4508" s="2"/>
      <c r="H4508" s="4"/>
    </row>
    <row r="4509" spans="1:9" x14ac:dyDescent="0.2">
      <c r="B4509"/>
      <c r="C4509"/>
      <c r="D4509"/>
      <c r="E4509" s="100"/>
      <c r="F4509" s="2"/>
      <c r="G4509" s="2"/>
      <c r="H4509" s="4"/>
    </row>
    <row r="4510" spans="1:9" x14ac:dyDescent="0.2">
      <c r="B4510"/>
      <c r="C4510"/>
      <c r="D4510"/>
      <c r="E4510" s="100"/>
      <c r="F4510"/>
      <c r="G4510"/>
      <c r="H4510" s="4"/>
    </row>
    <row r="4511" spans="1:9" x14ac:dyDescent="0.2">
      <c r="B4511"/>
      <c r="C4511"/>
      <c r="D4511"/>
      <c r="E4511" s="100"/>
      <c r="F4511" s="2"/>
      <c r="G4511" s="2"/>
      <c r="H4511" s="4"/>
    </row>
    <row r="4512" spans="1:9" x14ac:dyDescent="0.2">
      <c r="B4512"/>
      <c r="C4512"/>
      <c r="D4512"/>
      <c r="E4512" s="100"/>
      <c r="F4512" s="2"/>
      <c r="G4512" s="2"/>
      <c r="H4512" s="4"/>
    </row>
    <row r="4513" spans="2:9" x14ac:dyDescent="0.2">
      <c r="B4513" s="11"/>
      <c r="C4513" s="8"/>
      <c r="D4513" s="8"/>
      <c r="E4513" s="39"/>
      <c r="F4513" s="17"/>
      <c r="G4513" s="17"/>
      <c r="H4513" s="4"/>
      <c r="I4513" s="9"/>
    </row>
    <row r="4514" spans="2:9" x14ac:dyDescent="0.2">
      <c r="B4514"/>
      <c r="C4514"/>
      <c r="D4514"/>
      <c r="E4514" s="100"/>
      <c r="F4514" s="2"/>
      <c r="G4514" s="2"/>
      <c r="H4514" s="4"/>
    </row>
    <row r="4515" spans="2:9" x14ac:dyDescent="0.2">
      <c r="B4515"/>
      <c r="C4515"/>
      <c r="D4515"/>
      <c r="E4515" s="100"/>
      <c r="F4515" s="2"/>
      <c r="G4515" s="2"/>
      <c r="H4515" s="4"/>
    </row>
    <row r="4516" spans="2:9" x14ac:dyDescent="0.2">
      <c r="B4516"/>
      <c r="C4516"/>
      <c r="D4516"/>
      <c r="E4516" s="100"/>
      <c r="F4516" s="2"/>
      <c r="G4516" s="2"/>
      <c r="H4516" s="4"/>
    </row>
    <row r="4517" spans="2:9" x14ac:dyDescent="0.2">
      <c r="B4517"/>
      <c r="C4517"/>
      <c r="D4517"/>
      <c r="E4517" s="100"/>
      <c r="F4517" s="2"/>
      <c r="G4517" s="2"/>
      <c r="H4517" s="4"/>
    </row>
    <row r="4518" spans="2:9" x14ac:dyDescent="0.2">
      <c r="B4518"/>
      <c r="C4518"/>
      <c r="D4518"/>
      <c r="E4518" s="100"/>
      <c r="F4518"/>
      <c r="G4518"/>
      <c r="H4518" s="4"/>
    </row>
    <row r="4519" spans="2:9" x14ac:dyDescent="0.2">
      <c r="B4519"/>
      <c r="C4519"/>
      <c r="D4519"/>
      <c r="E4519" s="100"/>
      <c r="F4519"/>
      <c r="G4519"/>
      <c r="H4519" s="4"/>
    </row>
    <row r="4520" spans="2:9" x14ac:dyDescent="0.2">
      <c r="B4520"/>
      <c r="C4520"/>
      <c r="D4520"/>
      <c r="E4520" s="100"/>
      <c r="F4520" s="2"/>
      <c r="G4520" s="2"/>
      <c r="H4520" s="4"/>
    </row>
    <row r="4521" spans="2:9" x14ac:dyDescent="0.2">
      <c r="B4521"/>
      <c r="C4521"/>
      <c r="D4521"/>
      <c r="E4521" s="100"/>
      <c r="F4521"/>
      <c r="G4521"/>
      <c r="H4521" s="4"/>
    </row>
    <row r="4522" spans="2:9" x14ac:dyDescent="0.2">
      <c r="B4522"/>
      <c r="C4522"/>
      <c r="D4522"/>
      <c r="E4522" s="100"/>
      <c r="F4522" s="2"/>
      <c r="G4522" s="2"/>
      <c r="H4522" s="4"/>
    </row>
    <row r="4523" spans="2:9" x14ac:dyDescent="0.2">
      <c r="B4523"/>
      <c r="C4523"/>
      <c r="D4523"/>
      <c r="E4523" s="100"/>
      <c r="F4523" s="2"/>
      <c r="G4523" s="2"/>
      <c r="H4523" s="4"/>
    </row>
    <row r="4524" spans="2:9" x14ac:dyDescent="0.2">
      <c r="B4524"/>
      <c r="C4524"/>
      <c r="D4524"/>
      <c r="E4524" s="100"/>
      <c r="F4524" s="2"/>
      <c r="G4524" s="2"/>
      <c r="H4524" s="4"/>
    </row>
    <row r="4525" spans="2:9" x14ac:dyDescent="0.2">
      <c r="B4525"/>
      <c r="C4525"/>
      <c r="D4525"/>
      <c r="E4525" s="100"/>
      <c r="F4525" s="2"/>
      <c r="G4525" s="2"/>
      <c r="H4525" s="2"/>
    </row>
    <row r="4526" spans="2:9" x14ac:dyDescent="0.2">
      <c r="B4526"/>
      <c r="C4526"/>
      <c r="D4526"/>
      <c r="E4526" s="100"/>
      <c r="F4526" s="2"/>
      <c r="G4526" s="2"/>
      <c r="H4526" s="4"/>
    </row>
    <row r="4527" spans="2:9" x14ac:dyDescent="0.2">
      <c r="B4527"/>
      <c r="C4527"/>
      <c r="D4527"/>
      <c r="E4527" s="100"/>
      <c r="F4527" s="2"/>
      <c r="G4527" s="2"/>
      <c r="H4527" s="4"/>
    </row>
    <row r="4528" spans="2:9" x14ac:dyDescent="0.2">
      <c r="B4528" s="11"/>
      <c r="C4528" s="8"/>
      <c r="D4528" s="8"/>
      <c r="E4528" s="39"/>
      <c r="F4528" s="17"/>
      <c r="G4528" s="17"/>
      <c r="H4528" s="4"/>
      <c r="I4528" s="9"/>
    </row>
    <row r="4529" spans="1:8" x14ac:dyDescent="0.2">
      <c r="B4529"/>
      <c r="C4529"/>
      <c r="D4529"/>
      <c r="E4529" s="100"/>
      <c r="F4529" s="2"/>
      <c r="G4529" s="2"/>
      <c r="H4529" s="4"/>
    </row>
    <row r="4530" spans="1:8" x14ac:dyDescent="0.2">
      <c r="B4530"/>
      <c r="C4530"/>
      <c r="D4530"/>
      <c r="E4530" s="100"/>
      <c r="F4530" s="2"/>
      <c r="G4530" s="2"/>
      <c r="H4530" s="4"/>
    </row>
    <row r="4531" spans="1:8" x14ac:dyDescent="0.2">
      <c r="B4531"/>
      <c r="C4531"/>
      <c r="D4531"/>
      <c r="E4531" s="100"/>
      <c r="F4531" s="2"/>
      <c r="G4531" s="2"/>
      <c r="H4531" s="4"/>
    </row>
    <row r="4532" spans="1:8" x14ac:dyDescent="0.2">
      <c r="B4532"/>
      <c r="C4532"/>
      <c r="D4532"/>
      <c r="E4532" s="100"/>
      <c r="F4532"/>
      <c r="G4532"/>
      <c r="H4532" s="4"/>
    </row>
    <row r="4533" spans="1:8" x14ac:dyDescent="0.2">
      <c r="B4533"/>
      <c r="C4533"/>
      <c r="D4533"/>
      <c r="E4533" s="100"/>
      <c r="F4533"/>
      <c r="G4533"/>
      <c r="H4533" s="4"/>
    </row>
    <row r="4534" spans="1:8" x14ac:dyDescent="0.2">
      <c r="B4534"/>
      <c r="C4534"/>
      <c r="D4534"/>
      <c r="E4534" s="100"/>
      <c r="F4534" s="2"/>
      <c r="G4534" s="2"/>
      <c r="H4534" s="4"/>
    </row>
    <row r="4535" spans="1:8" x14ac:dyDescent="0.2">
      <c r="B4535"/>
      <c r="C4535"/>
      <c r="D4535"/>
      <c r="E4535" s="100"/>
      <c r="F4535" s="2"/>
      <c r="G4535" s="2"/>
      <c r="H4535" s="4"/>
    </row>
    <row r="4536" spans="1:8" x14ac:dyDescent="0.2">
      <c r="B4536"/>
      <c r="C4536"/>
      <c r="D4536"/>
      <c r="E4536" s="100"/>
      <c r="F4536" s="2"/>
      <c r="G4536" s="2"/>
      <c r="H4536" s="4"/>
    </row>
    <row r="4537" spans="1:8" x14ac:dyDescent="0.2">
      <c r="B4537"/>
      <c r="C4537"/>
      <c r="D4537"/>
      <c r="E4537" s="100"/>
      <c r="F4537" s="2"/>
      <c r="G4537" s="2"/>
      <c r="H4537" s="4"/>
    </row>
    <row r="4538" spans="1:8" x14ac:dyDescent="0.2">
      <c r="A4538" s="9"/>
      <c r="B4538" s="11"/>
      <c r="C4538" s="8"/>
      <c r="D4538" s="8"/>
      <c r="E4538" s="39"/>
      <c r="F4538" s="17"/>
      <c r="G4538" s="17"/>
      <c r="H4538" s="4"/>
    </row>
    <row r="4539" spans="1:8" x14ac:dyDescent="0.2">
      <c r="B4539"/>
      <c r="C4539"/>
      <c r="D4539"/>
      <c r="E4539" s="100"/>
      <c r="F4539" s="2"/>
      <c r="G4539" s="2"/>
      <c r="H4539" s="4"/>
    </row>
    <row r="4540" spans="1:8" x14ac:dyDescent="0.2">
      <c r="B4540"/>
      <c r="C4540"/>
      <c r="D4540"/>
      <c r="E4540" s="100"/>
      <c r="F4540" s="2"/>
      <c r="G4540" s="2"/>
      <c r="H4540" s="4"/>
    </row>
    <row r="4541" spans="1:8" x14ac:dyDescent="0.2">
      <c r="A4541" s="9"/>
      <c r="B4541" s="11"/>
      <c r="C4541" s="8"/>
      <c r="D4541" s="8"/>
      <c r="E4541" s="39"/>
      <c r="F4541" s="17"/>
      <c r="G4541" s="17"/>
      <c r="H4541" s="4"/>
    </row>
    <row r="4542" spans="1:8" x14ac:dyDescent="0.2">
      <c r="B4542"/>
      <c r="C4542"/>
      <c r="D4542"/>
      <c r="E4542" s="100"/>
      <c r="F4542" s="2"/>
      <c r="G4542" s="2"/>
      <c r="H4542" s="4"/>
    </row>
    <row r="4543" spans="1:8" x14ac:dyDescent="0.2">
      <c r="B4543"/>
      <c r="C4543"/>
      <c r="D4543"/>
      <c r="E4543" s="100"/>
      <c r="F4543"/>
      <c r="G4543"/>
      <c r="H4543" s="4"/>
    </row>
    <row r="4544" spans="1:8" x14ac:dyDescent="0.2">
      <c r="B4544"/>
      <c r="C4544"/>
      <c r="D4544"/>
      <c r="E4544" s="100"/>
      <c r="F4544" s="2"/>
      <c r="G4544" s="2"/>
      <c r="H4544" s="4"/>
    </row>
    <row r="4545" spans="2:8" x14ac:dyDescent="0.2">
      <c r="B4545"/>
      <c r="C4545"/>
      <c r="D4545"/>
      <c r="E4545" s="100"/>
      <c r="F4545" s="2"/>
      <c r="G4545" s="2"/>
      <c r="H4545" s="4"/>
    </row>
    <row r="4546" spans="2:8" x14ac:dyDescent="0.2">
      <c r="B4546"/>
      <c r="C4546"/>
      <c r="D4546"/>
      <c r="E4546" s="100"/>
      <c r="F4546" s="2"/>
      <c r="G4546" s="2"/>
      <c r="H4546" s="4"/>
    </row>
    <row r="4547" spans="2:8" x14ac:dyDescent="0.2">
      <c r="B4547"/>
      <c r="C4547"/>
      <c r="D4547"/>
      <c r="E4547" s="100"/>
      <c r="F4547" s="2"/>
      <c r="G4547" s="2"/>
      <c r="H4547" s="4"/>
    </row>
    <row r="4548" spans="2:8" x14ac:dyDescent="0.2">
      <c r="B4548"/>
      <c r="C4548"/>
      <c r="D4548"/>
      <c r="E4548" s="100"/>
      <c r="F4548" s="2"/>
      <c r="G4548" s="2"/>
      <c r="H4548" s="4"/>
    </row>
    <row r="4549" spans="2:8" x14ac:dyDescent="0.2">
      <c r="B4549"/>
      <c r="C4549"/>
      <c r="D4549"/>
      <c r="E4549" s="100"/>
      <c r="F4549"/>
      <c r="G4549"/>
      <c r="H4549" s="4"/>
    </row>
    <row r="4550" spans="2:8" x14ac:dyDescent="0.2">
      <c r="B4550"/>
      <c r="C4550"/>
      <c r="D4550"/>
      <c r="E4550" s="100"/>
      <c r="F4550"/>
      <c r="G4550"/>
      <c r="H4550" s="4"/>
    </row>
    <row r="4551" spans="2:8" x14ac:dyDescent="0.2">
      <c r="B4551"/>
      <c r="C4551"/>
      <c r="D4551"/>
      <c r="E4551" s="100"/>
      <c r="F4551" s="2"/>
      <c r="G4551" s="2"/>
      <c r="H4551" s="4"/>
    </row>
    <row r="4552" spans="2:8" x14ac:dyDescent="0.2">
      <c r="B4552"/>
      <c r="C4552"/>
      <c r="D4552"/>
      <c r="E4552" s="100"/>
      <c r="F4552" s="2"/>
      <c r="G4552" s="2"/>
      <c r="H4552" s="4"/>
    </row>
    <row r="4553" spans="2:8" x14ac:dyDescent="0.2">
      <c r="B4553"/>
      <c r="C4553"/>
      <c r="D4553"/>
      <c r="E4553" s="100"/>
      <c r="F4553" s="2"/>
      <c r="G4553" s="30"/>
      <c r="H4553" s="4"/>
    </row>
    <row r="4554" spans="2:8" x14ac:dyDescent="0.2">
      <c r="B4554"/>
      <c r="C4554"/>
      <c r="D4554"/>
      <c r="E4554" s="100"/>
      <c r="F4554"/>
      <c r="G4554"/>
      <c r="H4554" s="4"/>
    </row>
    <row r="4555" spans="2:8" x14ac:dyDescent="0.2">
      <c r="B4555"/>
      <c r="C4555"/>
      <c r="D4555"/>
      <c r="E4555" s="100"/>
      <c r="F4555" s="2"/>
      <c r="G4555" s="2"/>
      <c r="H4555" s="4"/>
    </row>
    <row r="4556" spans="2:8" x14ac:dyDescent="0.2">
      <c r="B4556"/>
      <c r="C4556"/>
      <c r="D4556"/>
      <c r="E4556" s="100"/>
      <c r="F4556" s="2"/>
      <c r="G4556" s="2"/>
      <c r="H4556" s="4"/>
    </row>
    <row r="4557" spans="2:8" x14ac:dyDescent="0.2">
      <c r="B4557"/>
      <c r="C4557"/>
      <c r="D4557"/>
      <c r="E4557" s="100"/>
      <c r="F4557" s="2"/>
      <c r="G4557" s="2"/>
      <c r="H4557" s="4"/>
    </row>
    <row r="4558" spans="2:8" x14ac:dyDescent="0.2">
      <c r="B4558"/>
      <c r="C4558"/>
      <c r="D4558"/>
      <c r="E4558" s="100"/>
      <c r="F4558" s="2"/>
      <c r="G4558" s="2"/>
      <c r="H4558" s="4"/>
    </row>
    <row r="4559" spans="2:8" x14ac:dyDescent="0.2">
      <c r="B4559"/>
      <c r="C4559"/>
      <c r="D4559"/>
      <c r="E4559" s="100"/>
      <c r="F4559"/>
      <c r="G4559" s="2"/>
      <c r="H4559" s="4"/>
    </row>
    <row r="4560" spans="2:8" x14ac:dyDescent="0.2">
      <c r="B4560"/>
      <c r="C4560"/>
      <c r="D4560"/>
      <c r="E4560" s="100"/>
      <c r="F4560" s="2"/>
      <c r="G4560" s="2"/>
      <c r="H4560" s="4"/>
    </row>
    <row r="4561" spans="1:8" x14ac:dyDescent="0.2">
      <c r="B4561"/>
      <c r="C4561"/>
      <c r="D4561"/>
      <c r="E4561" s="100"/>
      <c r="F4561" s="2"/>
      <c r="G4561" s="2"/>
      <c r="H4561" s="4"/>
    </row>
    <row r="4562" spans="1:8" x14ac:dyDescent="0.2">
      <c r="B4562"/>
      <c r="C4562"/>
      <c r="D4562"/>
      <c r="E4562" s="100"/>
      <c r="F4562" s="2"/>
      <c r="G4562" s="2"/>
      <c r="H4562" s="4"/>
    </row>
    <row r="4563" spans="1:8" x14ac:dyDescent="0.2">
      <c r="B4563"/>
      <c r="C4563"/>
      <c r="D4563"/>
      <c r="E4563" s="100"/>
      <c r="F4563" s="2"/>
      <c r="G4563" s="2"/>
      <c r="H4563" s="4"/>
    </row>
    <row r="4564" spans="1:8" x14ac:dyDescent="0.2">
      <c r="B4564"/>
      <c r="C4564"/>
      <c r="D4564"/>
      <c r="E4564" s="100"/>
      <c r="F4564" s="2"/>
      <c r="G4564" s="2"/>
      <c r="H4564" s="4"/>
    </row>
    <row r="4565" spans="1:8" x14ac:dyDescent="0.2">
      <c r="B4565"/>
      <c r="C4565"/>
      <c r="D4565"/>
      <c r="E4565" s="100"/>
      <c r="F4565" s="2"/>
      <c r="G4565" s="2"/>
      <c r="H4565" s="4"/>
    </row>
    <row r="4566" spans="1:8" x14ac:dyDescent="0.2">
      <c r="B4566"/>
      <c r="C4566"/>
      <c r="D4566"/>
      <c r="E4566" s="100"/>
      <c r="F4566"/>
      <c r="G4566"/>
      <c r="H4566" s="4"/>
    </row>
    <row r="4567" spans="1:8" x14ac:dyDescent="0.2">
      <c r="B4567"/>
      <c r="C4567"/>
      <c r="D4567"/>
      <c r="E4567" s="100"/>
      <c r="F4567" s="2"/>
      <c r="G4567" s="2"/>
      <c r="H4567" s="4"/>
    </row>
    <row r="4568" spans="1:8" x14ac:dyDescent="0.2">
      <c r="A4568" s="9"/>
      <c r="B4568" s="11"/>
      <c r="C4568" s="8"/>
      <c r="D4568" s="8"/>
      <c r="E4568" s="39"/>
      <c r="F4568" s="17"/>
      <c r="G4568" s="17"/>
      <c r="H4568" s="4"/>
    </row>
    <row r="4569" spans="1:8" x14ac:dyDescent="0.2">
      <c r="B4569"/>
      <c r="C4569"/>
      <c r="D4569"/>
      <c r="E4569" s="100"/>
      <c r="F4569" s="2"/>
      <c r="G4569" s="2"/>
      <c r="H4569" s="4"/>
    </row>
    <row r="4570" spans="1:8" x14ac:dyDescent="0.2">
      <c r="B4570"/>
      <c r="C4570"/>
      <c r="D4570"/>
      <c r="E4570" s="100"/>
      <c r="F4570" s="2"/>
      <c r="G4570" s="2"/>
      <c r="H4570" s="4"/>
    </row>
    <row r="4571" spans="1:8" x14ac:dyDescent="0.2">
      <c r="B4571"/>
      <c r="C4571"/>
      <c r="D4571"/>
      <c r="E4571" s="100"/>
      <c r="F4571" s="2"/>
      <c r="G4571" s="2"/>
      <c r="H4571" s="4"/>
    </row>
    <row r="4572" spans="1:8" x14ac:dyDescent="0.2">
      <c r="B4572"/>
      <c r="C4572"/>
      <c r="D4572"/>
      <c r="E4572" s="100"/>
      <c r="F4572" s="2"/>
      <c r="G4572" s="2"/>
      <c r="H4572" s="4"/>
    </row>
    <row r="4573" spans="1:8" x14ac:dyDescent="0.2">
      <c r="B4573"/>
      <c r="C4573"/>
      <c r="D4573"/>
      <c r="E4573" s="100"/>
      <c r="F4573" s="2"/>
      <c r="G4573" s="2"/>
      <c r="H4573" s="4"/>
    </row>
    <row r="4574" spans="1:8" x14ac:dyDescent="0.2">
      <c r="B4574"/>
      <c r="C4574"/>
      <c r="D4574"/>
      <c r="E4574" s="100"/>
      <c r="F4574" s="30"/>
      <c r="G4574" s="30"/>
      <c r="H4574" s="4"/>
    </row>
    <row r="4575" spans="1:8" x14ac:dyDescent="0.2">
      <c r="B4575"/>
      <c r="C4575"/>
      <c r="D4575"/>
      <c r="E4575" s="100"/>
      <c r="F4575" s="2"/>
      <c r="G4575" s="2"/>
      <c r="H4575" s="4"/>
    </row>
    <row r="4576" spans="1:8" x14ac:dyDescent="0.2">
      <c r="B4576"/>
      <c r="C4576"/>
      <c r="D4576"/>
      <c r="E4576" s="100"/>
      <c r="F4576" s="2"/>
      <c r="G4576" s="2"/>
      <c r="H4576" s="4"/>
    </row>
    <row r="4577" spans="2:9" x14ac:dyDescent="0.2">
      <c r="B4577"/>
      <c r="C4577"/>
      <c r="D4577"/>
      <c r="E4577" s="100"/>
      <c r="F4577" s="2"/>
      <c r="G4577" s="2"/>
      <c r="H4577" s="4"/>
    </row>
    <row r="4578" spans="2:9" ht="13.5" customHeight="1" x14ac:dyDescent="0.2">
      <c r="B4578"/>
      <c r="C4578"/>
      <c r="D4578"/>
      <c r="E4578" s="100"/>
      <c r="F4578" s="2"/>
      <c r="G4578" s="2"/>
      <c r="H4578" s="4"/>
    </row>
    <row r="4579" spans="2:9" x14ac:dyDescent="0.2">
      <c r="B4579"/>
      <c r="C4579"/>
      <c r="D4579"/>
      <c r="E4579" s="100"/>
      <c r="F4579" s="2"/>
      <c r="G4579" s="2"/>
      <c r="H4579" s="4"/>
    </row>
    <row r="4580" spans="2:9" x14ac:dyDescent="0.2">
      <c r="B4580"/>
      <c r="C4580"/>
      <c r="D4580"/>
      <c r="E4580" s="100"/>
      <c r="F4580" s="2"/>
      <c r="G4580" s="2"/>
      <c r="H4580" s="4"/>
    </row>
    <row r="4581" spans="2:9" x14ac:dyDescent="0.2">
      <c r="B4581"/>
      <c r="C4581"/>
      <c r="D4581"/>
      <c r="E4581" s="100"/>
      <c r="F4581" s="2"/>
      <c r="G4581" s="2"/>
      <c r="H4581" s="4"/>
    </row>
    <row r="4582" spans="2:9" x14ac:dyDescent="0.2">
      <c r="B4582"/>
      <c r="C4582"/>
      <c r="D4582"/>
      <c r="E4582" s="100"/>
      <c r="F4582"/>
      <c r="G4582"/>
      <c r="H4582" s="4"/>
    </row>
    <row r="4583" spans="2:9" x14ac:dyDescent="0.2">
      <c r="B4583"/>
      <c r="C4583"/>
      <c r="D4583"/>
      <c r="E4583" s="100"/>
      <c r="F4583" s="2"/>
      <c r="G4583" s="2"/>
      <c r="H4583" s="4"/>
    </row>
    <row r="4584" spans="2:9" x14ac:dyDescent="0.2">
      <c r="B4584"/>
      <c r="C4584"/>
      <c r="D4584"/>
      <c r="E4584" s="100"/>
      <c r="F4584"/>
      <c r="G4584"/>
      <c r="H4584" s="4"/>
    </row>
    <row r="4585" spans="2:9" x14ac:dyDescent="0.2">
      <c r="B4585"/>
      <c r="C4585"/>
      <c r="D4585"/>
      <c r="E4585" s="100"/>
      <c r="F4585" s="2"/>
      <c r="G4585" s="2"/>
      <c r="H4585" s="4"/>
    </row>
    <row r="4586" spans="2:9" x14ac:dyDescent="0.2">
      <c r="B4586"/>
      <c r="C4586"/>
      <c r="D4586"/>
      <c r="E4586" s="100"/>
      <c r="F4586" s="2"/>
      <c r="G4586" s="2"/>
      <c r="H4586" s="4"/>
    </row>
    <row r="4587" spans="2:9" x14ac:dyDescent="0.2">
      <c r="B4587"/>
      <c r="C4587"/>
      <c r="D4587"/>
      <c r="E4587" s="100"/>
      <c r="F4587" s="2"/>
      <c r="G4587" s="2"/>
      <c r="H4587" s="4"/>
    </row>
    <row r="4588" spans="2:9" x14ac:dyDescent="0.2">
      <c r="B4588"/>
      <c r="C4588"/>
      <c r="D4588"/>
      <c r="E4588" s="100"/>
      <c r="F4588" s="2"/>
      <c r="G4588" s="2"/>
      <c r="H4588" s="4"/>
    </row>
    <row r="4589" spans="2:9" x14ac:dyDescent="0.2">
      <c r="B4589"/>
      <c r="C4589"/>
      <c r="D4589"/>
      <c r="E4589" s="100"/>
      <c r="F4589" s="2"/>
      <c r="G4589" s="2"/>
      <c r="H4589" s="4"/>
    </row>
    <row r="4590" spans="2:9" x14ac:dyDescent="0.2">
      <c r="B4590"/>
      <c r="C4590"/>
      <c r="D4590"/>
      <c r="E4590" s="100"/>
      <c r="F4590" s="2"/>
      <c r="G4590" s="2"/>
      <c r="H4590" s="4"/>
    </row>
    <row r="4591" spans="2:9" x14ac:dyDescent="0.2">
      <c r="B4591" s="11"/>
      <c r="C4591" s="8"/>
      <c r="D4591" s="8"/>
      <c r="E4591" s="39"/>
      <c r="F4591" s="17"/>
      <c r="G4591" s="17"/>
      <c r="H4591" s="4"/>
      <c r="I4591" s="9"/>
    </row>
    <row r="4592" spans="2:9" x14ac:dyDescent="0.2">
      <c r="B4592"/>
      <c r="C4592"/>
      <c r="D4592"/>
      <c r="E4592" s="100"/>
      <c r="F4592" s="2"/>
      <c r="G4592" s="2"/>
      <c r="H4592" s="4"/>
    </row>
    <row r="4593" spans="1:9" x14ac:dyDescent="0.2">
      <c r="B4593" s="11"/>
      <c r="C4593" s="8"/>
      <c r="D4593" s="8"/>
      <c r="E4593" s="39"/>
      <c r="F4593" s="17"/>
      <c r="G4593" s="17"/>
      <c r="H4593" s="4"/>
      <c r="I4593" s="9"/>
    </row>
    <row r="4594" spans="1:9" x14ac:dyDescent="0.2">
      <c r="B4594"/>
      <c r="C4594"/>
      <c r="D4594"/>
      <c r="E4594" s="100"/>
      <c r="F4594" s="2"/>
      <c r="G4594" s="2"/>
      <c r="H4594" s="4"/>
    </row>
    <row r="4595" spans="1:9" x14ac:dyDescent="0.2">
      <c r="B4595"/>
      <c r="C4595"/>
      <c r="D4595"/>
      <c r="E4595" s="100"/>
      <c r="F4595" s="2"/>
      <c r="G4595" s="2"/>
      <c r="H4595" s="4"/>
    </row>
    <row r="4596" spans="1:9" x14ac:dyDescent="0.2">
      <c r="B4596"/>
      <c r="C4596"/>
      <c r="D4596"/>
      <c r="E4596" s="100"/>
      <c r="F4596"/>
      <c r="G4596" s="2"/>
      <c r="H4596" s="4"/>
    </row>
    <row r="4597" spans="1:9" x14ac:dyDescent="0.2">
      <c r="B4597"/>
      <c r="C4597"/>
      <c r="D4597"/>
      <c r="E4597" s="100"/>
      <c r="F4597" s="2"/>
      <c r="G4597" s="2"/>
      <c r="H4597" s="4"/>
    </row>
    <row r="4598" spans="1:9" x14ac:dyDescent="0.2">
      <c r="B4598"/>
      <c r="C4598"/>
      <c r="D4598"/>
      <c r="E4598" s="100"/>
      <c r="F4598" s="2"/>
      <c r="G4598" s="2"/>
      <c r="H4598" s="4"/>
    </row>
    <row r="4599" spans="1:9" x14ac:dyDescent="0.2">
      <c r="B4599" s="11"/>
      <c r="C4599" s="8"/>
      <c r="D4599" s="8"/>
      <c r="E4599" s="39"/>
      <c r="F4599" s="17"/>
      <c r="G4599" s="17"/>
      <c r="H4599" s="4"/>
      <c r="I4599" s="9"/>
    </row>
    <row r="4600" spans="1:9" x14ac:dyDescent="0.2">
      <c r="B4600"/>
      <c r="C4600"/>
      <c r="D4600"/>
      <c r="E4600" s="100"/>
      <c r="F4600" s="2"/>
      <c r="G4600" s="2"/>
      <c r="H4600" s="4"/>
    </row>
    <row r="4601" spans="1:9" x14ac:dyDescent="0.2">
      <c r="B4601"/>
      <c r="C4601"/>
      <c r="D4601"/>
      <c r="E4601" s="100"/>
      <c r="F4601" s="2"/>
      <c r="G4601" s="2"/>
      <c r="H4601" s="4"/>
    </row>
    <row r="4602" spans="1:9" x14ac:dyDescent="0.2">
      <c r="B4602" s="11"/>
      <c r="C4602" s="8"/>
      <c r="D4602" s="8"/>
      <c r="E4602" s="39"/>
      <c r="F4602" s="17"/>
      <c r="G4602" s="17"/>
      <c r="H4602" s="4"/>
      <c r="I4602" s="9"/>
    </row>
    <row r="4603" spans="1:9" x14ac:dyDescent="0.2">
      <c r="B4603"/>
      <c r="C4603"/>
      <c r="D4603"/>
      <c r="E4603" s="100"/>
      <c r="F4603" s="2"/>
      <c r="G4603" s="2"/>
      <c r="H4603" s="4"/>
    </row>
    <row r="4604" spans="1:9" x14ac:dyDescent="0.2">
      <c r="A4604" s="9"/>
      <c r="B4604" s="11"/>
      <c r="C4604" s="8"/>
      <c r="D4604" s="8"/>
      <c r="E4604" s="39"/>
      <c r="F4604" s="17"/>
      <c r="G4604" s="17"/>
      <c r="H4604" s="4"/>
    </row>
    <row r="4605" spans="1:9" x14ac:dyDescent="0.2">
      <c r="B4605"/>
      <c r="C4605"/>
      <c r="D4605"/>
      <c r="E4605" s="100"/>
      <c r="F4605" s="2"/>
      <c r="G4605" s="2"/>
      <c r="H4605" s="4"/>
    </row>
    <row r="4606" spans="1:9" x14ac:dyDescent="0.2">
      <c r="B4606"/>
      <c r="C4606"/>
      <c r="D4606"/>
      <c r="E4606" s="100"/>
      <c r="F4606" s="2"/>
      <c r="G4606" s="2"/>
      <c r="H4606" s="4"/>
    </row>
    <row r="4607" spans="1:9" x14ac:dyDescent="0.2">
      <c r="B4607"/>
      <c r="C4607"/>
      <c r="D4607"/>
      <c r="E4607" s="100"/>
      <c r="F4607"/>
      <c r="G4607"/>
      <c r="H4607" s="4"/>
    </row>
    <row r="4608" spans="1:9" x14ac:dyDescent="0.2">
      <c r="B4608"/>
      <c r="C4608"/>
      <c r="D4608"/>
      <c r="E4608" s="100"/>
      <c r="F4608" s="2"/>
      <c r="G4608" s="2"/>
      <c r="H4608" s="4"/>
    </row>
    <row r="4609" spans="1:9" x14ac:dyDescent="0.2">
      <c r="A4609" s="9"/>
      <c r="B4609" s="11"/>
      <c r="C4609" s="8"/>
      <c r="D4609" s="8"/>
      <c r="E4609" s="39"/>
      <c r="F4609" s="17"/>
      <c r="G4609" s="17"/>
      <c r="H4609" s="4"/>
    </row>
    <row r="4610" spans="1:9" x14ac:dyDescent="0.2">
      <c r="B4610"/>
      <c r="C4610"/>
      <c r="D4610"/>
      <c r="E4610" s="100"/>
      <c r="F4610" s="2"/>
      <c r="G4610" s="2"/>
      <c r="H4610" s="4"/>
    </row>
    <row r="4611" spans="1:9" x14ac:dyDescent="0.2">
      <c r="B4611"/>
      <c r="C4611"/>
      <c r="D4611"/>
      <c r="E4611" s="100"/>
      <c r="F4611" s="2"/>
      <c r="G4611" s="2"/>
      <c r="H4611" s="4"/>
    </row>
    <row r="4612" spans="1:9" x14ac:dyDescent="0.2">
      <c r="B4612"/>
      <c r="C4612"/>
      <c r="D4612"/>
      <c r="E4612" s="100"/>
      <c r="F4612" s="2"/>
      <c r="G4612" s="2"/>
      <c r="H4612" s="4"/>
    </row>
    <row r="4613" spans="1:9" x14ac:dyDescent="0.2">
      <c r="B4613"/>
      <c r="C4613"/>
      <c r="D4613"/>
      <c r="E4613" s="100"/>
      <c r="F4613"/>
      <c r="G4613"/>
      <c r="H4613" s="4"/>
    </row>
    <row r="4614" spans="1:9" x14ac:dyDescent="0.2">
      <c r="B4614"/>
      <c r="C4614"/>
      <c r="D4614"/>
      <c r="E4614" s="100"/>
      <c r="F4614" s="2"/>
      <c r="G4614"/>
      <c r="H4614" s="4"/>
    </row>
    <row r="4615" spans="1:9" x14ac:dyDescent="0.2">
      <c r="B4615"/>
      <c r="C4615"/>
      <c r="D4615"/>
      <c r="E4615" s="100"/>
      <c r="F4615" s="2"/>
      <c r="G4615" s="2"/>
      <c r="H4615" s="4"/>
    </row>
    <row r="4616" spans="1:9" x14ac:dyDescent="0.2">
      <c r="B4616"/>
      <c r="C4616"/>
      <c r="D4616"/>
      <c r="E4616" s="100"/>
      <c r="F4616" s="2"/>
      <c r="G4616" s="2"/>
      <c r="H4616" s="4"/>
    </row>
    <row r="4617" spans="1:9" x14ac:dyDescent="0.2">
      <c r="B4617"/>
      <c r="C4617"/>
      <c r="D4617"/>
      <c r="E4617" s="100"/>
      <c r="F4617"/>
      <c r="G4617"/>
      <c r="H4617" s="4"/>
    </row>
    <row r="4618" spans="1:9" x14ac:dyDescent="0.2">
      <c r="B4618"/>
      <c r="C4618"/>
      <c r="D4618"/>
      <c r="E4618" s="100"/>
      <c r="F4618"/>
      <c r="G4618"/>
      <c r="H4618" s="4"/>
    </row>
    <row r="4619" spans="1:9" x14ac:dyDescent="0.2">
      <c r="B4619"/>
      <c r="C4619"/>
      <c r="D4619"/>
      <c r="E4619" s="100"/>
      <c r="F4619"/>
      <c r="G4619"/>
      <c r="H4619" s="4"/>
    </row>
    <row r="4620" spans="1:9" x14ac:dyDescent="0.2">
      <c r="A4620" s="9"/>
      <c r="B4620" s="11"/>
      <c r="C4620" s="8"/>
      <c r="D4620" s="8"/>
      <c r="E4620" s="39"/>
      <c r="F4620" s="17"/>
      <c r="G4620" s="17"/>
      <c r="H4620" s="4"/>
    </row>
    <row r="4621" spans="1:9" x14ac:dyDescent="0.2">
      <c r="B4621"/>
      <c r="C4621"/>
      <c r="D4621"/>
      <c r="E4621" s="100"/>
      <c r="F4621" s="2"/>
      <c r="G4621" s="2"/>
      <c r="H4621" s="4"/>
    </row>
    <row r="4622" spans="1:9" x14ac:dyDescent="0.2">
      <c r="B4622"/>
      <c r="C4622"/>
      <c r="D4622"/>
      <c r="E4622" s="100"/>
      <c r="F4622" s="2"/>
      <c r="G4622" s="2"/>
      <c r="H4622" s="4"/>
    </row>
    <row r="4623" spans="1:9" x14ac:dyDescent="0.2">
      <c r="B4623" s="11"/>
      <c r="C4623" s="8"/>
      <c r="D4623" s="8"/>
      <c r="E4623" s="39"/>
      <c r="F4623" s="17"/>
      <c r="G4623" s="17"/>
      <c r="H4623" s="4"/>
      <c r="I4623" s="9"/>
    </row>
    <row r="4624" spans="1:9" x14ac:dyDescent="0.2">
      <c r="B4624"/>
      <c r="C4624"/>
      <c r="D4624"/>
      <c r="E4624" s="100"/>
      <c r="F4624" s="31"/>
      <c r="G4624" s="31"/>
      <c r="H4624" s="4"/>
    </row>
    <row r="4625" spans="2:9" x14ac:dyDescent="0.2">
      <c r="B4625"/>
      <c r="C4625"/>
      <c r="D4625"/>
      <c r="E4625" s="100"/>
      <c r="F4625" s="2"/>
      <c r="G4625" s="2"/>
      <c r="H4625" s="4"/>
    </row>
    <row r="4626" spans="2:9" x14ac:dyDescent="0.2">
      <c r="B4626"/>
      <c r="C4626"/>
      <c r="D4626"/>
      <c r="E4626" s="100"/>
      <c r="F4626" s="2"/>
      <c r="G4626" s="2"/>
      <c r="H4626" s="4"/>
    </row>
    <row r="4627" spans="2:9" x14ac:dyDescent="0.2">
      <c r="B4627" s="11"/>
      <c r="C4627" s="8"/>
      <c r="D4627" s="8"/>
      <c r="E4627" s="39"/>
      <c r="F4627" s="17"/>
      <c r="G4627" s="17"/>
      <c r="H4627" s="4"/>
      <c r="I4627" s="9"/>
    </row>
    <row r="4628" spans="2:9" x14ac:dyDescent="0.2">
      <c r="B4628"/>
      <c r="C4628"/>
      <c r="D4628"/>
      <c r="E4628" s="100"/>
      <c r="F4628" s="2"/>
      <c r="G4628" s="2"/>
      <c r="H4628" s="4"/>
    </row>
    <row r="4629" spans="2:9" x14ac:dyDescent="0.2">
      <c r="B4629"/>
      <c r="C4629"/>
      <c r="D4629"/>
      <c r="E4629" s="100"/>
      <c r="F4629" s="2"/>
      <c r="G4629" s="2"/>
      <c r="H4629" s="4"/>
    </row>
    <row r="4630" spans="2:9" x14ac:dyDescent="0.2">
      <c r="B4630"/>
      <c r="C4630"/>
      <c r="D4630"/>
      <c r="E4630" s="100"/>
      <c r="F4630" s="2"/>
      <c r="G4630" s="2"/>
      <c r="H4630" s="4"/>
    </row>
    <row r="4631" spans="2:9" x14ac:dyDescent="0.2">
      <c r="B4631"/>
      <c r="C4631"/>
      <c r="D4631"/>
      <c r="E4631" s="100"/>
      <c r="F4631" s="2"/>
      <c r="G4631" s="2"/>
      <c r="H4631" s="4"/>
    </row>
    <row r="4632" spans="2:9" x14ac:dyDescent="0.2">
      <c r="B4632"/>
      <c r="C4632"/>
      <c r="D4632"/>
      <c r="E4632" s="100"/>
      <c r="F4632" s="2"/>
      <c r="G4632" s="2"/>
      <c r="H4632" s="4"/>
    </row>
    <row r="4633" spans="2:9" x14ac:dyDescent="0.2">
      <c r="B4633"/>
      <c r="C4633"/>
      <c r="D4633"/>
      <c r="E4633" s="100"/>
      <c r="F4633"/>
      <c r="G4633"/>
      <c r="H4633" s="4"/>
    </row>
    <row r="4634" spans="2:9" x14ac:dyDescent="0.2">
      <c r="B4634"/>
      <c r="C4634"/>
      <c r="D4634"/>
      <c r="E4634" s="100"/>
      <c r="F4634" s="2"/>
      <c r="G4634" s="2"/>
      <c r="H4634" s="4"/>
    </row>
    <row r="4635" spans="2:9" x14ac:dyDescent="0.2">
      <c r="B4635"/>
      <c r="C4635"/>
      <c r="D4635"/>
      <c r="E4635" s="100"/>
      <c r="F4635"/>
      <c r="G4635" s="2"/>
      <c r="H4635" s="4"/>
    </row>
    <row r="4636" spans="2:9" x14ac:dyDescent="0.2">
      <c r="B4636"/>
      <c r="C4636"/>
      <c r="D4636"/>
      <c r="E4636" s="100"/>
      <c r="F4636" s="2"/>
      <c r="G4636" s="2"/>
      <c r="H4636" s="4"/>
    </row>
    <row r="4637" spans="2:9" x14ac:dyDescent="0.2">
      <c r="B4637"/>
      <c r="C4637"/>
      <c r="D4637"/>
      <c r="E4637" s="100"/>
      <c r="F4637"/>
      <c r="G4637"/>
      <c r="H4637" s="4"/>
    </row>
    <row r="4638" spans="2:9" x14ac:dyDescent="0.2">
      <c r="B4638"/>
      <c r="C4638"/>
      <c r="D4638"/>
      <c r="E4638" s="100"/>
      <c r="F4638"/>
      <c r="G4638" s="2"/>
      <c r="H4638"/>
    </row>
    <row r="4639" spans="2:9" x14ac:dyDescent="0.2">
      <c r="B4639"/>
      <c r="C4639"/>
      <c r="D4639"/>
      <c r="E4639" s="100"/>
      <c r="F4639" s="2"/>
      <c r="G4639" s="2"/>
      <c r="H4639" s="4"/>
    </row>
    <row r="4640" spans="2:9" x14ac:dyDescent="0.2">
      <c r="B4640"/>
      <c r="C4640"/>
      <c r="D4640"/>
      <c r="E4640" s="100"/>
      <c r="F4640" s="2"/>
      <c r="G4640" s="2"/>
      <c r="H4640" s="4"/>
    </row>
    <row r="4641" spans="1:9" x14ac:dyDescent="0.2">
      <c r="B4641"/>
      <c r="C4641"/>
      <c r="D4641"/>
      <c r="E4641" s="100"/>
      <c r="F4641" s="2"/>
      <c r="G4641" s="2"/>
      <c r="H4641" s="4"/>
    </row>
    <row r="4642" spans="1:9" x14ac:dyDescent="0.2">
      <c r="B4642"/>
      <c r="C4642"/>
      <c r="D4642"/>
      <c r="E4642" s="100"/>
      <c r="F4642" s="2"/>
      <c r="G4642" s="2"/>
      <c r="H4642" s="4"/>
    </row>
    <row r="4643" spans="1:9" x14ac:dyDescent="0.2">
      <c r="B4643"/>
      <c r="C4643"/>
      <c r="D4643"/>
      <c r="E4643" s="100"/>
      <c r="F4643" s="2"/>
      <c r="G4643" s="2"/>
      <c r="H4643" s="4"/>
    </row>
    <row r="4644" spans="1:9" x14ac:dyDescent="0.2">
      <c r="B4644"/>
      <c r="C4644"/>
      <c r="D4644"/>
      <c r="E4644" s="100"/>
      <c r="F4644"/>
      <c r="G4644" s="2"/>
      <c r="H4644" s="4"/>
    </row>
    <row r="4645" spans="1:9" x14ac:dyDescent="0.2">
      <c r="B4645"/>
      <c r="C4645"/>
      <c r="D4645"/>
      <c r="E4645" s="100"/>
      <c r="F4645" s="2"/>
      <c r="G4645" s="2"/>
      <c r="H4645" s="4"/>
    </row>
    <row r="4646" spans="1:9" x14ac:dyDescent="0.2">
      <c r="B4646"/>
      <c r="C4646"/>
      <c r="D4646"/>
      <c r="E4646" s="100"/>
      <c r="F4646"/>
      <c r="G4646"/>
      <c r="H4646" s="4"/>
    </row>
    <row r="4647" spans="1:9" x14ac:dyDescent="0.2">
      <c r="B4647" s="11"/>
      <c r="C4647" s="8"/>
      <c r="D4647" s="8"/>
      <c r="E4647" s="39"/>
      <c r="F4647" s="17"/>
      <c r="G4647" s="17"/>
      <c r="H4647" s="4"/>
      <c r="I4647" s="9"/>
    </row>
    <row r="4648" spans="1:9" x14ac:dyDescent="0.2">
      <c r="B4648"/>
      <c r="C4648"/>
      <c r="D4648"/>
      <c r="E4648" s="100"/>
      <c r="F4648" s="2"/>
      <c r="G4648" s="2"/>
      <c r="H4648" s="4"/>
    </row>
    <row r="4649" spans="1:9" x14ac:dyDescent="0.2">
      <c r="B4649"/>
      <c r="C4649"/>
      <c r="D4649"/>
      <c r="E4649" s="100"/>
      <c r="F4649" s="2"/>
      <c r="G4649" s="2"/>
      <c r="H4649" s="4"/>
    </row>
    <row r="4650" spans="1:9" x14ac:dyDescent="0.2">
      <c r="B4650"/>
      <c r="C4650"/>
      <c r="D4650"/>
      <c r="E4650" s="100"/>
      <c r="F4650" s="2"/>
      <c r="G4650" s="2"/>
      <c r="H4650" s="4"/>
    </row>
    <row r="4651" spans="1:9" x14ac:dyDescent="0.2">
      <c r="B4651"/>
      <c r="C4651"/>
      <c r="D4651"/>
      <c r="E4651" s="100"/>
      <c r="F4651" s="2"/>
      <c r="G4651" s="2"/>
      <c r="H4651" s="4"/>
    </row>
    <row r="4652" spans="1:9" x14ac:dyDescent="0.2">
      <c r="B4652"/>
      <c r="C4652"/>
      <c r="D4652"/>
      <c r="E4652" s="100"/>
      <c r="F4652"/>
      <c r="G4652" s="2"/>
      <c r="H4652" s="4"/>
    </row>
    <row r="4653" spans="1:9" x14ac:dyDescent="0.2">
      <c r="B4653"/>
      <c r="C4653"/>
      <c r="D4653"/>
      <c r="E4653" s="100"/>
      <c r="F4653" s="2"/>
      <c r="G4653" s="2"/>
      <c r="H4653" s="4"/>
    </row>
    <row r="4654" spans="1:9" x14ac:dyDescent="0.2">
      <c r="B4654"/>
      <c r="C4654"/>
      <c r="D4654"/>
      <c r="E4654" s="100"/>
      <c r="F4654" s="2"/>
      <c r="G4654" s="2"/>
      <c r="H4654" s="4"/>
    </row>
    <row r="4655" spans="1:9" x14ac:dyDescent="0.2">
      <c r="B4655" s="11"/>
      <c r="C4655" s="8"/>
      <c r="D4655" s="8"/>
      <c r="E4655" s="39"/>
      <c r="F4655" s="17"/>
      <c r="G4655" s="17"/>
      <c r="H4655" s="4"/>
      <c r="I4655" s="9"/>
    </row>
    <row r="4656" spans="1:9" x14ac:dyDescent="0.2">
      <c r="A4656" s="9"/>
      <c r="B4656" s="11"/>
      <c r="C4656" s="8"/>
      <c r="D4656" s="8"/>
      <c r="E4656" s="39"/>
      <c r="F4656" s="17"/>
      <c r="G4656" s="17"/>
      <c r="H4656" s="4"/>
    </row>
    <row r="4657" spans="2:8" x14ac:dyDescent="0.2">
      <c r="B4657"/>
      <c r="C4657"/>
      <c r="D4657"/>
      <c r="E4657" s="100"/>
      <c r="F4657" s="2"/>
      <c r="G4657" s="2"/>
      <c r="H4657" s="4"/>
    </row>
    <row r="4658" spans="2:8" x14ac:dyDescent="0.2">
      <c r="B4658"/>
      <c r="C4658"/>
      <c r="D4658"/>
      <c r="E4658" s="100"/>
      <c r="F4658" s="2"/>
      <c r="G4658" s="2"/>
      <c r="H4658" s="4"/>
    </row>
    <row r="4659" spans="2:8" x14ac:dyDescent="0.2">
      <c r="B4659"/>
      <c r="C4659"/>
      <c r="D4659"/>
      <c r="E4659" s="100"/>
      <c r="F4659" s="2"/>
      <c r="G4659" s="2"/>
      <c r="H4659" s="4"/>
    </row>
    <row r="4660" spans="2:8" x14ac:dyDescent="0.2">
      <c r="B4660"/>
      <c r="C4660"/>
      <c r="D4660"/>
      <c r="E4660" s="100"/>
      <c r="F4660" s="2"/>
      <c r="G4660" s="2"/>
      <c r="H4660" s="4"/>
    </row>
    <row r="4661" spans="2:8" x14ac:dyDescent="0.2">
      <c r="B4661"/>
      <c r="C4661"/>
      <c r="D4661"/>
      <c r="E4661" s="100"/>
      <c r="F4661" s="2"/>
      <c r="G4661" s="2"/>
      <c r="H4661" s="4"/>
    </row>
    <row r="4662" spans="2:8" x14ac:dyDescent="0.2">
      <c r="B4662"/>
      <c r="C4662"/>
      <c r="D4662"/>
      <c r="E4662" s="100"/>
      <c r="F4662" s="2"/>
      <c r="G4662" s="2"/>
      <c r="H4662" s="4"/>
    </row>
    <row r="4663" spans="2:8" x14ac:dyDescent="0.2">
      <c r="B4663"/>
      <c r="C4663"/>
      <c r="D4663"/>
      <c r="E4663" s="100"/>
      <c r="F4663" s="2"/>
      <c r="G4663" s="2"/>
      <c r="H4663" s="4"/>
    </row>
    <row r="4664" spans="2:8" x14ac:dyDescent="0.2">
      <c r="B4664"/>
      <c r="C4664"/>
      <c r="D4664"/>
      <c r="E4664" s="100"/>
      <c r="F4664" s="2"/>
      <c r="G4664" s="2"/>
      <c r="H4664" s="4"/>
    </row>
    <row r="4665" spans="2:8" x14ac:dyDescent="0.2">
      <c r="B4665"/>
      <c r="C4665"/>
      <c r="D4665"/>
      <c r="E4665" s="100"/>
      <c r="F4665" s="2"/>
      <c r="G4665" s="2"/>
      <c r="H4665" s="4"/>
    </row>
    <row r="4666" spans="2:8" x14ac:dyDescent="0.2">
      <c r="B4666"/>
      <c r="C4666"/>
      <c r="D4666"/>
      <c r="E4666" s="100"/>
      <c r="F4666" s="2"/>
      <c r="G4666" s="2"/>
      <c r="H4666" s="4"/>
    </row>
    <row r="4667" spans="2:8" x14ac:dyDescent="0.2">
      <c r="B4667"/>
      <c r="C4667"/>
      <c r="D4667"/>
      <c r="E4667" s="100"/>
      <c r="F4667" s="2"/>
      <c r="G4667" s="2"/>
      <c r="H4667" s="4"/>
    </row>
    <row r="4668" spans="2:8" x14ac:dyDescent="0.2">
      <c r="B4668"/>
      <c r="C4668"/>
      <c r="D4668"/>
      <c r="E4668" s="100"/>
      <c r="F4668" s="2"/>
      <c r="G4668" s="2"/>
      <c r="H4668" s="4"/>
    </row>
    <row r="4669" spans="2:8" x14ac:dyDescent="0.2">
      <c r="B4669"/>
      <c r="C4669"/>
      <c r="D4669"/>
      <c r="E4669" s="100"/>
      <c r="F4669"/>
      <c r="G4669"/>
      <c r="H4669" s="4"/>
    </row>
    <row r="4670" spans="2:8" x14ac:dyDescent="0.2">
      <c r="B4670"/>
      <c r="C4670"/>
      <c r="D4670"/>
      <c r="E4670" s="100"/>
      <c r="F4670"/>
      <c r="G4670"/>
      <c r="H4670" s="4"/>
    </row>
    <row r="4671" spans="2:8" x14ac:dyDescent="0.2">
      <c r="B4671"/>
      <c r="C4671"/>
      <c r="D4671"/>
      <c r="E4671" s="100"/>
      <c r="F4671" s="2"/>
      <c r="G4671" s="2"/>
      <c r="H4671" s="4"/>
    </row>
    <row r="4672" spans="2:8" x14ac:dyDescent="0.2">
      <c r="B4672"/>
      <c r="C4672"/>
      <c r="D4672"/>
      <c r="E4672" s="100"/>
      <c r="F4672" s="2"/>
      <c r="G4672" s="2"/>
      <c r="H4672" s="4"/>
    </row>
    <row r="4673" spans="1:9" x14ac:dyDescent="0.2">
      <c r="B4673"/>
      <c r="C4673"/>
      <c r="D4673"/>
      <c r="E4673" s="100"/>
      <c r="F4673" s="2"/>
      <c r="G4673" s="2"/>
      <c r="H4673" s="4"/>
    </row>
    <row r="4674" spans="1:9" x14ac:dyDescent="0.2">
      <c r="B4674"/>
      <c r="C4674"/>
      <c r="D4674"/>
      <c r="E4674" s="100"/>
      <c r="F4674" s="2"/>
      <c r="G4674" s="2"/>
      <c r="H4674" s="4"/>
    </row>
    <row r="4675" spans="1:9" x14ac:dyDescent="0.2">
      <c r="B4675"/>
      <c r="C4675"/>
      <c r="D4675"/>
      <c r="E4675" s="100"/>
      <c r="F4675"/>
      <c r="G4675"/>
      <c r="H4675" s="4"/>
    </row>
    <row r="4676" spans="1:9" x14ac:dyDescent="0.2">
      <c r="B4676"/>
      <c r="C4676"/>
      <c r="D4676"/>
      <c r="E4676" s="100"/>
      <c r="F4676" s="2"/>
      <c r="G4676" s="2"/>
      <c r="H4676" s="4"/>
    </row>
    <row r="4677" spans="1:9" x14ac:dyDescent="0.2">
      <c r="B4677"/>
      <c r="C4677"/>
      <c r="D4677"/>
      <c r="E4677" s="100"/>
      <c r="F4677"/>
      <c r="G4677"/>
      <c r="H4677" s="4"/>
    </row>
    <row r="4678" spans="1:9" x14ac:dyDescent="0.2">
      <c r="A4678" s="9"/>
      <c r="B4678" s="11"/>
      <c r="C4678" s="8"/>
      <c r="D4678" s="8"/>
      <c r="E4678" s="39"/>
      <c r="F4678" s="17"/>
      <c r="G4678" s="17"/>
      <c r="H4678" s="4"/>
    </row>
    <row r="4679" spans="1:9" x14ac:dyDescent="0.2">
      <c r="B4679"/>
      <c r="C4679"/>
      <c r="D4679"/>
      <c r="E4679" s="100"/>
      <c r="F4679" s="2"/>
      <c r="G4679" s="2"/>
      <c r="H4679" s="4"/>
    </row>
    <row r="4680" spans="1:9" x14ac:dyDescent="0.2">
      <c r="B4680"/>
      <c r="C4680"/>
      <c r="D4680"/>
      <c r="E4680" s="100"/>
      <c r="F4680" s="2"/>
      <c r="G4680" s="2"/>
      <c r="H4680" s="4"/>
    </row>
    <row r="4681" spans="1:9" x14ac:dyDescent="0.2">
      <c r="B4681"/>
      <c r="C4681"/>
      <c r="D4681"/>
      <c r="E4681" s="100"/>
      <c r="F4681" s="2"/>
      <c r="G4681" s="2"/>
      <c r="H4681" s="4"/>
    </row>
    <row r="4682" spans="1:9" x14ac:dyDescent="0.2">
      <c r="A4682" s="9"/>
      <c r="B4682" s="11"/>
      <c r="C4682" s="8"/>
      <c r="D4682" s="8"/>
      <c r="E4682" s="39"/>
      <c r="F4682" s="17"/>
      <c r="G4682" s="17"/>
      <c r="H4682" s="4"/>
    </row>
    <row r="4683" spans="1:9" x14ac:dyDescent="0.2">
      <c r="B4683"/>
      <c r="C4683"/>
      <c r="D4683"/>
      <c r="E4683" s="100"/>
      <c r="F4683"/>
      <c r="G4683"/>
      <c r="H4683" s="4"/>
    </row>
    <row r="4684" spans="1:9" x14ac:dyDescent="0.2">
      <c r="B4684" s="11"/>
      <c r="C4684" s="8"/>
      <c r="D4684" s="8"/>
      <c r="E4684" s="39"/>
      <c r="F4684" s="17"/>
      <c r="G4684" s="17"/>
      <c r="H4684" s="4"/>
      <c r="I4684" s="9"/>
    </row>
    <row r="4685" spans="1:9" x14ac:dyDescent="0.2">
      <c r="B4685" s="11"/>
      <c r="C4685" s="8"/>
      <c r="D4685" s="8"/>
      <c r="E4685" s="39"/>
      <c r="F4685" s="17"/>
      <c r="G4685" s="17"/>
      <c r="H4685" s="4"/>
      <c r="I4685" s="9"/>
    </row>
    <row r="4686" spans="1:9" x14ac:dyDescent="0.2">
      <c r="B4686"/>
      <c r="C4686"/>
      <c r="D4686"/>
      <c r="E4686" s="100"/>
      <c r="F4686" s="2"/>
      <c r="G4686" s="2"/>
      <c r="H4686" s="4"/>
    </row>
    <row r="4687" spans="1:9" x14ac:dyDescent="0.2">
      <c r="B4687"/>
      <c r="C4687"/>
      <c r="D4687"/>
      <c r="E4687" s="100"/>
      <c r="F4687" s="2"/>
      <c r="G4687" s="2"/>
      <c r="H4687" s="4"/>
    </row>
    <row r="4688" spans="1:9" x14ac:dyDescent="0.2">
      <c r="B4688"/>
      <c r="C4688"/>
      <c r="D4688"/>
      <c r="E4688" s="100"/>
      <c r="F4688"/>
      <c r="G4688"/>
      <c r="H4688" s="4"/>
    </row>
    <row r="4689" spans="2:9" x14ac:dyDescent="0.2">
      <c r="B4689"/>
      <c r="C4689"/>
      <c r="D4689"/>
      <c r="E4689" s="100"/>
      <c r="F4689" s="2"/>
      <c r="G4689" s="2"/>
      <c r="H4689" s="4"/>
    </row>
    <row r="4690" spans="2:9" x14ac:dyDescent="0.2">
      <c r="B4690"/>
      <c r="C4690"/>
      <c r="D4690"/>
      <c r="E4690" s="100"/>
      <c r="F4690" s="2"/>
      <c r="G4690" s="2"/>
      <c r="H4690" s="4"/>
    </row>
    <row r="4691" spans="2:9" x14ac:dyDescent="0.2">
      <c r="B4691"/>
      <c r="C4691"/>
      <c r="D4691"/>
      <c r="E4691" s="100"/>
      <c r="F4691"/>
      <c r="G4691" s="2"/>
      <c r="H4691" s="4"/>
    </row>
    <row r="4692" spans="2:9" x14ac:dyDescent="0.2">
      <c r="B4692" s="11"/>
      <c r="C4692" s="8"/>
      <c r="D4692" s="8"/>
      <c r="E4692" s="39"/>
      <c r="F4692" s="17"/>
      <c r="G4692" s="17"/>
      <c r="H4692" s="4"/>
      <c r="I4692" s="9"/>
    </row>
    <row r="4693" spans="2:9" x14ac:dyDescent="0.2">
      <c r="B4693"/>
      <c r="C4693"/>
      <c r="D4693"/>
      <c r="E4693" s="100"/>
      <c r="F4693" s="2"/>
      <c r="G4693" s="2"/>
      <c r="H4693" s="2"/>
    </row>
    <row r="4694" spans="2:9" x14ac:dyDescent="0.2">
      <c r="B4694"/>
      <c r="C4694"/>
      <c r="D4694"/>
      <c r="E4694" s="100"/>
      <c r="F4694" s="2"/>
      <c r="G4694" s="2"/>
      <c r="H4694" s="4"/>
    </row>
    <row r="4695" spans="2:9" ht="13.5" customHeight="1" x14ac:dyDescent="0.2">
      <c r="B4695" s="11"/>
      <c r="C4695" s="8"/>
      <c r="D4695" s="8"/>
      <c r="E4695" s="39"/>
      <c r="F4695" s="17"/>
      <c r="G4695" s="17"/>
      <c r="H4695" s="4"/>
      <c r="I4695" s="9"/>
    </row>
    <row r="4696" spans="2:9" x14ac:dyDescent="0.2">
      <c r="B4696"/>
      <c r="C4696"/>
      <c r="D4696"/>
      <c r="E4696" s="100"/>
      <c r="F4696"/>
      <c r="G4696"/>
      <c r="H4696" s="4"/>
    </row>
    <row r="4697" spans="2:9" x14ac:dyDescent="0.2">
      <c r="B4697"/>
      <c r="C4697"/>
      <c r="D4697"/>
      <c r="E4697" s="100"/>
      <c r="F4697" s="2"/>
      <c r="G4697" s="31"/>
      <c r="H4697" s="4"/>
    </row>
    <row r="4698" spans="2:9" x14ac:dyDescent="0.2">
      <c r="B4698"/>
      <c r="C4698"/>
      <c r="D4698"/>
      <c r="E4698" s="100"/>
      <c r="F4698"/>
      <c r="G4698" s="2"/>
      <c r="H4698" s="4"/>
    </row>
    <row r="4699" spans="2:9" x14ac:dyDescent="0.2">
      <c r="B4699"/>
      <c r="C4699"/>
      <c r="D4699"/>
      <c r="E4699" s="100"/>
      <c r="F4699"/>
      <c r="G4699"/>
      <c r="H4699" s="4"/>
    </row>
    <row r="4700" spans="2:9" x14ac:dyDescent="0.2">
      <c r="B4700"/>
      <c r="C4700"/>
      <c r="D4700"/>
      <c r="E4700" s="100"/>
      <c r="F4700"/>
      <c r="G4700"/>
      <c r="H4700" s="4"/>
    </row>
    <row r="4701" spans="2:9" x14ac:dyDescent="0.2">
      <c r="B4701"/>
      <c r="C4701"/>
      <c r="D4701"/>
      <c r="E4701" s="100"/>
      <c r="F4701" s="2"/>
      <c r="G4701" s="2"/>
      <c r="H4701"/>
    </row>
    <row r="4702" spans="2:9" x14ac:dyDescent="0.2">
      <c r="B4702"/>
      <c r="C4702"/>
      <c r="D4702"/>
      <c r="E4702" s="100"/>
      <c r="F4702" s="2"/>
      <c r="G4702" s="2"/>
      <c r="H4702" s="4"/>
    </row>
    <row r="4703" spans="2:9" x14ac:dyDescent="0.2">
      <c r="B4703"/>
      <c r="C4703"/>
      <c r="D4703"/>
      <c r="E4703" s="100"/>
      <c r="F4703" s="2"/>
      <c r="G4703" s="2"/>
      <c r="H4703" s="4"/>
    </row>
    <row r="4704" spans="2:9" x14ac:dyDescent="0.2">
      <c r="B4704"/>
      <c r="C4704"/>
      <c r="D4704"/>
      <c r="E4704" s="100"/>
      <c r="F4704" s="2"/>
      <c r="G4704" s="2"/>
      <c r="H4704" s="4"/>
    </row>
    <row r="4705" spans="2:8" x14ac:dyDescent="0.2">
      <c r="B4705"/>
      <c r="C4705"/>
      <c r="D4705"/>
      <c r="E4705" s="100"/>
      <c r="F4705"/>
      <c r="G4705"/>
      <c r="H4705" s="4"/>
    </row>
    <row r="4706" spans="2:8" x14ac:dyDescent="0.2">
      <c r="B4706"/>
      <c r="C4706"/>
      <c r="D4706"/>
      <c r="E4706" s="100"/>
      <c r="F4706" s="2"/>
      <c r="G4706" s="2"/>
      <c r="H4706" s="4"/>
    </row>
    <row r="4707" spans="2:8" x14ac:dyDescent="0.2">
      <c r="B4707"/>
      <c r="C4707"/>
      <c r="D4707"/>
      <c r="E4707" s="100"/>
      <c r="F4707" s="2"/>
      <c r="G4707" s="2"/>
      <c r="H4707" s="4"/>
    </row>
    <row r="4708" spans="2:8" x14ac:dyDescent="0.2">
      <c r="B4708"/>
      <c r="C4708"/>
      <c r="D4708"/>
      <c r="E4708" s="100"/>
      <c r="F4708" s="2"/>
      <c r="G4708" s="2"/>
      <c r="H4708" s="4"/>
    </row>
    <row r="4709" spans="2:8" x14ac:dyDescent="0.2">
      <c r="B4709"/>
      <c r="C4709"/>
      <c r="D4709"/>
      <c r="E4709" s="100"/>
      <c r="F4709"/>
      <c r="G4709"/>
      <c r="H4709" s="4"/>
    </row>
    <row r="4710" spans="2:8" x14ac:dyDescent="0.2">
      <c r="B4710"/>
      <c r="C4710"/>
      <c r="D4710"/>
      <c r="E4710" s="100"/>
      <c r="F4710" s="31"/>
      <c r="G4710" s="31"/>
      <c r="H4710" s="4"/>
    </row>
    <row r="4711" spans="2:8" x14ac:dyDescent="0.2">
      <c r="B4711"/>
      <c r="C4711"/>
      <c r="D4711"/>
      <c r="E4711" s="100"/>
      <c r="F4711" s="2"/>
      <c r="G4711" s="2"/>
      <c r="H4711" s="4"/>
    </row>
    <row r="4712" spans="2:8" x14ac:dyDescent="0.2">
      <c r="B4712"/>
      <c r="C4712"/>
      <c r="D4712"/>
      <c r="E4712" s="100"/>
      <c r="F4712" s="2"/>
      <c r="G4712" s="2"/>
      <c r="H4712" s="4"/>
    </row>
    <row r="4713" spans="2:8" x14ac:dyDescent="0.2">
      <c r="B4713"/>
      <c r="C4713"/>
      <c r="D4713"/>
      <c r="E4713" s="100"/>
      <c r="F4713" s="2"/>
      <c r="G4713" s="2"/>
      <c r="H4713" s="4"/>
    </row>
    <row r="4714" spans="2:8" x14ac:dyDescent="0.2">
      <c r="B4714"/>
      <c r="C4714"/>
      <c r="D4714"/>
      <c r="E4714" s="100"/>
      <c r="F4714" s="2"/>
      <c r="G4714" s="2"/>
      <c r="H4714" s="4"/>
    </row>
    <row r="4715" spans="2:8" x14ac:dyDescent="0.2">
      <c r="B4715"/>
      <c r="C4715"/>
      <c r="D4715"/>
      <c r="E4715" s="100"/>
      <c r="F4715" s="2"/>
      <c r="G4715" s="2"/>
      <c r="H4715" s="4"/>
    </row>
    <row r="4716" spans="2:8" x14ac:dyDescent="0.2">
      <c r="B4716"/>
      <c r="C4716"/>
      <c r="D4716"/>
      <c r="E4716" s="100"/>
      <c r="F4716"/>
      <c r="G4716"/>
      <c r="H4716" s="4"/>
    </row>
    <row r="4717" spans="2:8" x14ac:dyDescent="0.2">
      <c r="B4717"/>
      <c r="C4717"/>
      <c r="D4717"/>
      <c r="E4717" s="100"/>
      <c r="F4717"/>
      <c r="G4717"/>
      <c r="H4717" s="4"/>
    </row>
    <row r="4718" spans="2:8" x14ac:dyDescent="0.2">
      <c r="B4718"/>
      <c r="C4718"/>
      <c r="D4718"/>
      <c r="E4718" s="100"/>
      <c r="F4718" s="2"/>
      <c r="G4718" s="2"/>
      <c r="H4718" s="4"/>
    </row>
    <row r="4719" spans="2:8" x14ac:dyDescent="0.2">
      <c r="B4719"/>
      <c r="C4719"/>
      <c r="D4719"/>
      <c r="E4719" s="100"/>
      <c r="F4719" s="2"/>
      <c r="G4719" s="2"/>
      <c r="H4719" s="4"/>
    </row>
    <row r="4720" spans="2:8" x14ac:dyDescent="0.2">
      <c r="B4720"/>
      <c r="C4720"/>
      <c r="D4720"/>
      <c r="E4720" s="100"/>
      <c r="F4720"/>
      <c r="G4720"/>
      <c r="H4720" s="4"/>
    </row>
    <row r="4721" spans="1:8" x14ac:dyDescent="0.2">
      <c r="B4721"/>
      <c r="C4721"/>
      <c r="D4721"/>
      <c r="E4721" s="100"/>
      <c r="F4721" s="2"/>
      <c r="G4721" s="2"/>
      <c r="H4721" s="4"/>
    </row>
    <row r="4722" spans="1:8" x14ac:dyDescent="0.2">
      <c r="B4722"/>
      <c r="C4722"/>
      <c r="D4722"/>
      <c r="E4722" s="100"/>
      <c r="F4722" s="2"/>
      <c r="G4722" s="2"/>
      <c r="H4722" s="4"/>
    </row>
    <row r="4723" spans="1:8" x14ac:dyDescent="0.2">
      <c r="B4723"/>
      <c r="C4723"/>
      <c r="D4723"/>
      <c r="E4723" s="100"/>
      <c r="F4723" s="2"/>
      <c r="G4723" s="2"/>
      <c r="H4723" s="4"/>
    </row>
    <row r="4724" spans="1:8" x14ac:dyDescent="0.2">
      <c r="B4724"/>
      <c r="C4724"/>
      <c r="D4724"/>
      <c r="E4724" s="100"/>
      <c r="F4724" s="2"/>
      <c r="G4724" s="2"/>
      <c r="H4724" s="4"/>
    </row>
    <row r="4725" spans="1:8" x14ac:dyDescent="0.2">
      <c r="B4725"/>
      <c r="C4725"/>
      <c r="D4725"/>
      <c r="E4725" s="100"/>
      <c r="F4725" s="2"/>
      <c r="G4725" s="2"/>
      <c r="H4725" s="4"/>
    </row>
    <row r="4726" spans="1:8" x14ac:dyDescent="0.2">
      <c r="B4726"/>
      <c r="C4726"/>
      <c r="D4726"/>
      <c r="E4726" s="100"/>
      <c r="F4726"/>
      <c r="G4726"/>
      <c r="H4726" s="4"/>
    </row>
    <row r="4727" spans="1:8" x14ac:dyDescent="0.2">
      <c r="B4727"/>
      <c r="C4727"/>
      <c r="D4727"/>
      <c r="E4727" s="100"/>
      <c r="F4727" s="2"/>
      <c r="G4727" s="2"/>
      <c r="H4727" s="4"/>
    </row>
    <row r="4728" spans="1:8" x14ac:dyDescent="0.2">
      <c r="B4728"/>
      <c r="C4728"/>
      <c r="D4728"/>
      <c r="E4728" s="100"/>
      <c r="F4728" s="2"/>
      <c r="G4728" s="2"/>
      <c r="H4728" s="4"/>
    </row>
    <row r="4729" spans="1:8" x14ac:dyDescent="0.2">
      <c r="A4729" s="9"/>
      <c r="B4729" s="11"/>
      <c r="C4729" s="8"/>
      <c r="D4729" s="8"/>
      <c r="E4729" s="39"/>
      <c r="F4729" s="17"/>
      <c r="G4729" s="17"/>
      <c r="H4729" s="4"/>
    </row>
    <row r="4730" spans="1:8" x14ac:dyDescent="0.2">
      <c r="B4730"/>
      <c r="C4730"/>
      <c r="D4730"/>
      <c r="E4730" s="100"/>
      <c r="F4730" s="2"/>
      <c r="G4730" s="2"/>
      <c r="H4730" s="4"/>
    </row>
    <row r="4731" spans="1:8" x14ac:dyDescent="0.2">
      <c r="B4731"/>
      <c r="C4731"/>
      <c r="D4731"/>
      <c r="E4731" s="100"/>
      <c r="F4731"/>
      <c r="G4731"/>
      <c r="H4731" s="4"/>
    </row>
    <row r="4732" spans="1:8" x14ac:dyDescent="0.2">
      <c r="B4732"/>
      <c r="C4732"/>
      <c r="D4732"/>
      <c r="E4732" s="100"/>
      <c r="F4732"/>
      <c r="G4732" s="2"/>
      <c r="H4732" s="4"/>
    </row>
    <row r="4733" spans="1:8" x14ac:dyDescent="0.2">
      <c r="B4733"/>
      <c r="C4733"/>
      <c r="D4733"/>
      <c r="E4733" s="100"/>
      <c r="F4733" s="2"/>
      <c r="G4733" s="2"/>
      <c r="H4733" s="4"/>
    </row>
    <row r="4734" spans="1:8" x14ac:dyDescent="0.2">
      <c r="B4734"/>
      <c r="C4734"/>
      <c r="D4734"/>
      <c r="E4734" s="100"/>
      <c r="F4734" s="2"/>
      <c r="G4734" s="2"/>
      <c r="H4734" s="4"/>
    </row>
    <row r="4735" spans="1:8" ht="12" customHeight="1" x14ac:dyDescent="0.2">
      <c r="B4735"/>
      <c r="C4735"/>
      <c r="D4735"/>
      <c r="E4735" s="100"/>
      <c r="F4735" s="2"/>
      <c r="G4735" s="2"/>
      <c r="H4735" s="4"/>
    </row>
    <row r="4736" spans="1:8" ht="12" customHeight="1" x14ac:dyDescent="0.2">
      <c r="B4736"/>
      <c r="C4736"/>
      <c r="D4736"/>
      <c r="E4736" s="100"/>
      <c r="F4736" s="2"/>
      <c r="G4736"/>
      <c r="H4736" s="4"/>
    </row>
    <row r="4737" spans="1:8" x14ac:dyDescent="0.2">
      <c r="B4737"/>
      <c r="C4737"/>
      <c r="D4737"/>
      <c r="E4737" s="100"/>
      <c r="F4737" s="2"/>
      <c r="G4737" s="2"/>
      <c r="H4737" s="4"/>
    </row>
    <row r="4738" spans="1:8" ht="12" customHeight="1" x14ac:dyDescent="0.2">
      <c r="B4738"/>
      <c r="C4738"/>
      <c r="D4738"/>
      <c r="E4738" s="100"/>
      <c r="F4738"/>
      <c r="G4738"/>
      <c r="H4738" s="4"/>
    </row>
    <row r="4739" spans="1:8" ht="12" customHeight="1" x14ac:dyDescent="0.2">
      <c r="B4739"/>
      <c r="C4739"/>
      <c r="D4739"/>
      <c r="E4739" s="100"/>
      <c r="F4739" s="2"/>
      <c r="G4739" s="2"/>
      <c r="H4739" s="4"/>
    </row>
    <row r="4740" spans="1:8" x14ac:dyDescent="0.2">
      <c r="B4740"/>
      <c r="C4740"/>
      <c r="D4740"/>
      <c r="E4740" s="100"/>
      <c r="F4740" s="2"/>
      <c r="G4740" s="2"/>
      <c r="H4740" s="4"/>
    </row>
    <row r="4741" spans="1:8" x14ac:dyDescent="0.2">
      <c r="B4741"/>
      <c r="C4741"/>
      <c r="D4741"/>
      <c r="E4741" s="100"/>
      <c r="F4741" s="2"/>
      <c r="G4741" s="2"/>
      <c r="H4741" s="4"/>
    </row>
    <row r="4742" spans="1:8" x14ac:dyDescent="0.2">
      <c r="A4742" s="9"/>
      <c r="B4742" s="11"/>
      <c r="C4742" s="8"/>
      <c r="D4742" s="8"/>
      <c r="E4742" s="39"/>
      <c r="F4742" s="17"/>
      <c r="G4742" s="17"/>
      <c r="H4742" s="4"/>
    </row>
    <row r="4743" spans="1:8" x14ac:dyDescent="0.2">
      <c r="B4743"/>
      <c r="C4743"/>
      <c r="D4743"/>
      <c r="E4743" s="100"/>
      <c r="F4743" s="2"/>
      <c r="G4743" s="2"/>
      <c r="H4743" s="4"/>
    </row>
    <row r="4744" spans="1:8" x14ac:dyDescent="0.2">
      <c r="B4744"/>
      <c r="C4744"/>
      <c r="D4744"/>
      <c r="E4744" s="100"/>
      <c r="F4744" s="2"/>
      <c r="G4744" s="2"/>
      <c r="H4744" s="4"/>
    </row>
    <row r="4745" spans="1:8" x14ac:dyDescent="0.2">
      <c r="B4745"/>
      <c r="C4745"/>
      <c r="D4745"/>
      <c r="E4745" s="100"/>
      <c r="F4745" s="2"/>
      <c r="G4745" s="2"/>
      <c r="H4745" s="4"/>
    </row>
    <row r="4746" spans="1:8" x14ac:dyDescent="0.2">
      <c r="A4746" s="9"/>
      <c r="B4746" s="11"/>
      <c r="C4746" s="8"/>
      <c r="D4746" s="8"/>
      <c r="E4746" s="39"/>
      <c r="F4746" s="17"/>
      <c r="G4746" s="17"/>
      <c r="H4746" s="4"/>
    </row>
    <row r="4747" spans="1:8" x14ac:dyDescent="0.2">
      <c r="B4747"/>
      <c r="C4747"/>
      <c r="D4747"/>
      <c r="E4747" s="100"/>
      <c r="F4747" s="2"/>
      <c r="G4747" s="2"/>
      <c r="H4747" s="4"/>
    </row>
    <row r="4748" spans="1:8" x14ac:dyDescent="0.2">
      <c r="B4748"/>
      <c r="C4748"/>
      <c r="D4748"/>
      <c r="E4748" s="100"/>
      <c r="F4748" s="2"/>
      <c r="G4748" s="2"/>
      <c r="H4748" s="4"/>
    </row>
    <row r="4749" spans="1:8" x14ac:dyDescent="0.2">
      <c r="B4749"/>
      <c r="C4749"/>
      <c r="D4749"/>
      <c r="E4749" s="100"/>
      <c r="F4749" s="2"/>
      <c r="G4749" s="2"/>
      <c r="H4749" s="4"/>
    </row>
    <row r="4750" spans="1:8" x14ac:dyDescent="0.2">
      <c r="B4750"/>
      <c r="C4750"/>
      <c r="D4750"/>
      <c r="E4750" s="100"/>
      <c r="F4750" s="2"/>
      <c r="G4750" s="2"/>
      <c r="H4750" s="4"/>
    </row>
    <row r="4751" spans="1:8" x14ac:dyDescent="0.2">
      <c r="B4751"/>
      <c r="C4751"/>
      <c r="D4751"/>
      <c r="E4751" s="100"/>
      <c r="F4751" s="2"/>
      <c r="G4751" s="2"/>
      <c r="H4751" s="4"/>
    </row>
    <row r="4752" spans="1:8" x14ac:dyDescent="0.2">
      <c r="B4752"/>
      <c r="C4752"/>
      <c r="D4752"/>
      <c r="E4752" s="100"/>
      <c r="F4752" s="2"/>
      <c r="G4752" s="2"/>
      <c r="H4752" s="4"/>
    </row>
    <row r="4753" spans="2:9" x14ac:dyDescent="0.2">
      <c r="B4753"/>
      <c r="C4753"/>
      <c r="D4753"/>
      <c r="E4753" s="100"/>
      <c r="F4753" s="2"/>
      <c r="G4753" s="2"/>
      <c r="H4753" s="4"/>
    </row>
    <row r="4754" spans="2:9" x14ac:dyDescent="0.2">
      <c r="B4754" s="11"/>
      <c r="C4754" s="8"/>
      <c r="D4754" s="8"/>
      <c r="E4754" s="39"/>
      <c r="F4754" s="17"/>
      <c r="G4754" s="17"/>
      <c r="H4754" s="4"/>
      <c r="I4754" s="9"/>
    </row>
    <row r="4755" spans="2:9" x14ac:dyDescent="0.2">
      <c r="B4755"/>
      <c r="C4755"/>
      <c r="D4755"/>
      <c r="E4755" s="100"/>
      <c r="F4755" s="2"/>
      <c r="G4755" s="2"/>
      <c r="H4755" s="4"/>
    </row>
    <row r="4756" spans="2:9" x14ac:dyDescent="0.2">
      <c r="B4756"/>
      <c r="C4756"/>
      <c r="D4756"/>
      <c r="E4756" s="100"/>
      <c r="F4756" s="2"/>
      <c r="G4756" s="2"/>
      <c r="H4756" s="4"/>
    </row>
    <row r="4757" spans="2:9" x14ac:dyDescent="0.2">
      <c r="B4757" s="11"/>
      <c r="C4757" s="8"/>
      <c r="D4757" s="8"/>
      <c r="E4757" s="39"/>
      <c r="F4757" s="17"/>
      <c r="G4757" s="17"/>
      <c r="H4757" s="4"/>
      <c r="I4757" s="9"/>
    </row>
    <row r="4758" spans="2:9" x14ac:dyDescent="0.2">
      <c r="B4758"/>
      <c r="C4758"/>
      <c r="D4758"/>
      <c r="E4758" s="100"/>
      <c r="F4758" s="2"/>
      <c r="G4758" s="2"/>
      <c r="H4758" s="4"/>
    </row>
    <row r="4759" spans="2:9" x14ac:dyDescent="0.2">
      <c r="B4759"/>
      <c r="C4759"/>
      <c r="D4759"/>
      <c r="E4759" s="100"/>
      <c r="F4759" s="2"/>
      <c r="G4759" s="2"/>
      <c r="H4759" s="4"/>
    </row>
    <row r="4760" spans="2:9" x14ac:dyDescent="0.2">
      <c r="B4760"/>
      <c r="C4760"/>
      <c r="D4760"/>
      <c r="E4760" s="100"/>
      <c r="F4760" s="2"/>
      <c r="G4760" s="2"/>
      <c r="H4760" s="4"/>
    </row>
    <row r="4761" spans="2:9" x14ac:dyDescent="0.2">
      <c r="B4761" s="11"/>
      <c r="C4761" s="8"/>
      <c r="D4761" s="8"/>
      <c r="E4761" s="39"/>
      <c r="F4761" s="17"/>
      <c r="G4761" s="17"/>
      <c r="H4761" s="4"/>
      <c r="I4761" s="9"/>
    </row>
    <row r="4762" spans="2:9" x14ac:dyDescent="0.2">
      <c r="E4762" s="47"/>
      <c r="F4762" s="17"/>
      <c r="G4762" s="15"/>
      <c r="H4762" s="21"/>
      <c r="I4762" s="9"/>
    </row>
    <row r="4763" spans="2:9" x14ac:dyDescent="0.2">
      <c r="B4763"/>
      <c r="C4763"/>
      <c r="D4763"/>
      <c r="E4763" s="47"/>
      <c r="F4763" s="17"/>
      <c r="G4763" s="15"/>
      <c r="H4763" s="21"/>
      <c r="I4763" s="9"/>
    </row>
    <row r="4764" spans="2:9" x14ac:dyDescent="0.2">
      <c r="B4764"/>
      <c r="C4764"/>
      <c r="D4764"/>
      <c r="E4764" s="47"/>
      <c r="F4764" s="17"/>
      <c r="G4764" s="15"/>
      <c r="H4764" s="21"/>
      <c r="I4764" s="9"/>
    </row>
    <row r="4765" spans="2:9" x14ac:dyDescent="0.2">
      <c r="B4765"/>
      <c r="C4765"/>
      <c r="D4765"/>
      <c r="E4765" s="47"/>
      <c r="F4765" s="17"/>
      <c r="G4765" s="15"/>
      <c r="H4765" s="21"/>
      <c r="I4765" s="9"/>
    </row>
    <row r="4766" spans="2:9" x14ac:dyDescent="0.2">
      <c r="B4766"/>
      <c r="C4766"/>
      <c r="D4766"/>
      <c r="E4766" s="47"/>
      <c r="F4766" s="17"/>
      <c r="G4766" s="15"/>
      <c r="H4766" s="21"/>
      <c r="I4766" s="9"/>
    </row>
    <row r="4767" spans="2:9" x14ac:dyDescent="0.2">
      <c r="B4767"/>
      <c r="C4767"/>
      <c r="D4767"/>
      <c r="E4767" s="47"/>
      <c r="F4767" s="17"/>
      <c r="G4767" s="15"/>
      <c r="H4767" s="21"/>
      <c r="I4767" s="9"/>
    </row>
    <row r="4768" spans="2:9" x14ac:dyDescent="0.2">
      <c r="B4768"/>
      <c r="C4768"/>
      <c r="D4768"/>
      <c r="E4768" s="47"/>
      <c r="F4768" s="17"/>
      <c r="G4768" s="15"/>
      <c r="H4768" s="21"/>
      <c r="I4768" s="9"/>
    </row>
    <row r="4769" spans="2:9" x14ac:dyDescent="0.2">
      <c r="B4769"/>
      <c r="C4769"/>
      <c r="D4769"/>
      <c r="E4769" s="47"/>
      <c r="F4769" s="17"/>
      <c r="G4769" s="15"/>
      <c r="H4769" s="21"/>
      <c r="I4769" s="9"/>
    </row>
    <row r="4770" spans="2:9" x14ac:dyDescent="0.2">
      <c r="B4770"/>
      <c r="C4770"/>
      <c r="D4770"/>
      <c r="E4770" s="47"/>
      <c r="F4770" s="17"/>
      <c r="G4770" s="15"/>
      <c r="H4770" s="21"/>
      <c r="I4770" s="9"/>
    </row>
    <row r="4771" spans="2:9" x14ac:dyDescent="0.2">
      <c r="B4771"/>
      <c r="C4771"/>
      <c r="D4771"/>
      <c r="E4771" s="47"/>
      <c r="F4771" s="17"/>
      <c r="G4771" s="15"/>
      <c r="H4771" s="21"/>
      <c r="I4771" s="9"/>
    </row>
    <row r="4772" spans="2:9" x14ac:dyDescent="0.2">
      <c r="B4772"/>
      <c r="C4772"/>
      <c r="D4772"/>
      <c r="E4772" s="47"/>
      <c r="F4772" s="17"/>
      <c r="G4772" s="15"/>
      <c r="H4772" s="21"/>
      <c r="I4772" s="9"/>
    </row>
    <row r="4773" spans="2:9" x14ac:dyDescent="0.2">
      <c r="B4773"/>
      <c r="C4773"/>
      <c r="D4773"/>
      <c r="E4773" s="47"/>
      <c r="F4773" s="17"/>
      <c r="G4773" s="15"/>
      <c r="H4773" s="21"/>
      <c r="I4773" s="9"/>
    </row>
    <row r="4774" spans="2:9" x14ac:dyDescent="0.2">
      <c r="B4774"/>
      <c r="C4774"/>
      <c r="D4774"/>
      <c r="E4774" s="47"/>
      <c r="F4774" s="17"/>
      <c r="G4774" s="15"/>
      <c r="H4774" s="21"/>
      <c r="I4774" s="9"/>
    </row>
    <row r="4775" spans="2:9" x14ac:dyDescent="0.2">
      <c r="B4775"/>
      <c r="C4775"/>
      <c r="D4775"/>
      <c r="E4775" s="47"/>
      <c r="F4775" s="17"/>
      <c r="G4775" s="15"/>
      <c r="H4775" s="21"/>
      <c r="I4775" s="9"/>
    </row>
    <row r="4776" spans="2:9" x14ac:dyDescent="0.2">
      <c r="B4776"/>
      <c r="C4776"/>
      <c r="D4776"/>
      <c r="E4776" s="47"/>
      <c r="F4776" s="17"/>
      <c r="G4776" s="15"/>
      <c r="H4776" s="21"/>
      <c r="I4776" s="9"/>
    </row>
    <row r="4777" spans="2:9" x14ac:dyDescent="0.2">
      <c r="B4777"/>
      <c r="C4777"/>
      <c r="D4777"/>
      <c r="E4777" s="47"/>
      <c r="F4777" s="17"/>
      <c r="G4777" s="15"/>
      <c r="H4777" s="21"/>
      <c r="I4777" s="9"/>
    </row>
    <row r="4778" spans="2:9" x14ac:dyDescent="0.2">
      <c r="B4778"/>
      <c r="C4778"/>
      <c r="D4778"/>
      <c r="E4778" s="47"/>
      <c r="F4778" s="17"/>
      <c r="G4778" s="15"/>
      <c r="H4778" s="21"/>
      <c r="I4778" s="9"/>
    </row>
    <row r="4779" spans="2:9" x14ac:dyDescent="0.2">
      <c r="B4779"/>
      <c r="C4779"/>
      <c r="D4779"/>
      <c r="E4779" s="47"/>
      <c r="F4779" s="17"/>
      <c r="G4779" s="15"/>
      <c r="H4779" s="21"/>
      <c r="I4779" s="9"/>
    </row>
    <row r="4780" spans="2:9" x14ac:dyDescent="0.2">
      <c r="B4780"/>
      <c r="C4780"/>
      <c r="D4780"/>
      <c r="E4780" s="47"/>
      <c r="F4780" s="17"/>
      <c r="G4780" s="15"/>
      <c r="H4780" s="21"/>
      <c r="I4780" s="9"/>
    </row>
    <row r="4781" spans="2:9" x14ac:dyDescent="0.2">
      <c r="B4781"/>
      <c r="C4781"/>
      <c r="D4781"/>
      <c r="E4781" s="47"/>
      <c r="F4781" s="17"/>
      <c r="G4781" s="15"/>
      <c r="H4781" s="21"/>
      <c r="I4781" s="9"/>
    </row>
    <row r="4782" spans="2:9" x14ac:dyDescent="0.2">
      <c r="B4782"/>
      <c r="C4782"/>
      <c r="D4782"/>
      <c r="E4782" s="152"/>
      <c r="F4782" s="17"/>
      <c r="G4782" s="15"/>
      <c r="H4782" s="21"/>
      <c r="I4782" s="9"/>
    </row>
    <row r="4783" spans="2:9" x14ac:dyDescent="0.2">
      <c r="B4783"/>
      <c r="C4783"/>
      <c r="D4783"/>
      <c r="E4783" s="47"/>
      <c r="F4783" s="17"/>
      <c r="G4783" s="15"/>
      <c r="H4783" s="21"/>
      <c r="I4783" s="9"/>
    </row>
    <row r="4784" spans="2:9" x14ac:dyDescent="0.2">
      <c r="B4784"/>
      <c r="C4784"/>
      <c r="D4784"/>
      <c r="E4784" s="47"/>
      <c r="F4784" s="17"/>
      <c r="G4784" s="15"/>
      <c r="H4784" s="21"/>
      <c r="I4784" s="9"/>
    </row>
    <row r="4785" spans="1:9" x14ac:dyDescent="0.2">
      <c r="B4785"/>
      <c r="C4785"/>
      <c r="D4785"/>
      <c r="E4785" s="47"/>
      <c r="F4785" s="17"/>
      <c r="G4785" s="15"/>
      <c r="H4785" s="21"/>
      <c r="I4785" s="9"/>
    </row>
    <row r="4786" spans="1:9" x14ac:dyDescent="0.2">
      <c r="B4786"/>
      <c r="C4786"/>
      <c r="D4786"/>
      <c r="E4786" s="47"/>
      <c r="F4786" s="17"/>
      <c r="G4786" s="15"/>
      <c r="H4786" s="21"/>
      <c r="I4786" s="9"/>
    </row>
    <row r="4787" spans="1:9" x14ac:dyDescent="0.2">
      <c r="B4787"/>
      <c r="C4787"/>
      <c r="D4787"/>
      <c r="E4787" s="47"/>
      <c r="F4787" s="17"/>
      <c r="G4787" s="15"/>
      <c r="H4787" s="21"/>
      <c r="I4787" s="9"/>
    </row>
    <row r="4788" spans="1:9" x14ac:dyDescent="0.2">
      <c r="B4788"/>
      <c r="C4788"/>
      <c r="D4788"/>
      <c r="E4788" s="47"/>
      <c r="F4788" s="17"/>
      <c r="G4788" s="15"/>
      <c r="H4788" s="21"/>
      <c r="I4788" s="9"/>
    </row>
    <row r="4789" spans="1:9" x14ac:dyDescent="0.2">
      <c r="B4789"/>
      <c r="C4789"/>
      <c r="D4789"/>
      <c r="E4789" s="47"/>
      <c r="F4789" s="17"/>
      <c r="G4789" s="15"/>
      <c r="H4789" s="21"/>
      <c r="I4789" s="9"/>
    </row>
    <row r="4790" spans="1:9" x14ac:dyDescent="0.2">
      <c r="B4790"/>
      <c r="C4790"/>
      <c r="D4790"/>
      <c r="E4790" s="47"/>
      <c r="F4790" s="17"/>
      <c r="G4790" s="15"/>
      <c r="H4790" s="21"/>
      <c r="I4790" s="9"/>
    </row>
    <row r="4791" spans="1:9" x14ac:dyDescent="0.2">
      <c r="B4791"/>
      <c r="C4791"/>
      <c r="D4791"/>
      <c r="E4791" s="47"/>
      <c r="F4791" s="17"/>
      <c r="G4791" s="15"/>
      <c r="H4791" s="21"/>
      <c r="I4791" s="9"/>
    </row>
    <row r="4792" spans="1:9" x14ac:dyDescent="0.2">
      <c r="B4792"/>
      <c r="C4792"/>
      <c r="D4792"/>
      <c r="E4792" s="47"/>
      <c r="F4792" s="17"/>
      <c r="G4792" s="15"/>
      <c r="H4792" s="21"/>
      <c r="I4792" s="9"/>
    </row>
    <row r="4793" spans="1:9" x14ac:dyDescent="0.2">
      <c r="B4793"/>
      <c r="C4793"/>
      <c r="D4793"/>
      <c r="E4793" s="47"/>
      <c r="F4793" s="17"/>
      <c r="H4793" s="21"/>
      <c r="I4793" s="9"/>
    </row>
    <row r="4794" spans="1:9" x14ac:dyDescent="0.2">
      <c r="B4794"/>
      <c r="C4794"/>
      <c r="D4794"/>
      <c r="E4794" s="47"/>
      <c r="F4794" s="17"/>
      <c r="H4794" s="21"/>
      <c r="I4794" s="9"/>
    </row>
    <row r="4795" spans="1:9" x14ac:dyDescent="0.2">
      <c r="E4795" s="47"/>
      <c r="F4795" s="17"/>
      <c r="H4795" s="21"/>
      <c r="I4795" s="9"/>
    </row>
    <row r="4796" spans="1:9" x14ac:dyDescent="0.2">
      <c r="A4796" s="2"/>
      <c r="E4796" s="47"/>
      <c r="F4796" s="17"/>
      <c r="H4796" s="21"/>
      <c r="I4796" s="9"/>
    </row>
    <row r="4797" spans="1:9" x14ac:dyDescent="0.2">
      <c r="E4797" s="47"/>
      <c r="F4797" s="17"/>
      <c r="H4797" s="21"/>
      <c r="I4797" s="9"/>
    </row>
    <row r="4798" spans="1:9" x14ac:dyDescent="0.2">
      <c r="E4798" s="47"/>
      <c r="F4798" s="17"/>
      <c r="H4798" s="21"/>
      <c r="I4798" s="9"/>
    </row>
    <row r="4799" spans="1:9" x14ac:dyDescent="0.2">
      <c r="E4799" s="47"/>
      <c r="F4799" s="17"/>
      <c r="H4799" s="21"/>
      <c r="I4799" s="9"/>
    </row>
    <row r="4800" spans="1:9" x14ac:dyDescent="0.2">
      <c r="A4800" s="2"/>
      <c r="E4800" s="47"/>
      <c r="F4800" s="17"/>
      <c r="H4800" s="21"/>
      <c r="I4800" s="9"/>
    </row>
    <row r="4801" spans="1:9" x14ac:dyDescent="0.2">
      <c r="E4801" s="47"/>
      <c r="F4801" s="17"/>
      <c r="H4801" s="21"/>
      <c r="I4801" s="9"/>
    </row>
    <row r="4802" spans="1:9" x14ac:dyDescent="0.2">
      <c r="E4802" s="47"/>
      <c r="F4802" s="17"/>
      <c r="G4802" s="15"/>
      <c r="H4802" s="21"/>
      <c r="I4802" s="9"/>
    </row>
    <row r="4803" spans="1:9" x14ac:dyDescent="0.2">
      <c r="E4803" s="47"/>
      <c r="F4803" s="17"/>
      <c r="G4803" s="15"/>
      <c r="H4803" s="21"/>
      <c r="I4803" s="9"/>
    </row>
    <row r="4804" spans="1:9" x14ac:dyDescent="0.2">
      <c r="E4804" s="47"/>
      <c r="F4804" s="17"/>
      <c r="G4804" s="15"/>
      <c r="H4804" s="21"/>
      <c r="I4804" s="9"/>
    </row>
    <row r="4805" spans="1:9" x14ac:dyDescent="0.2">
      <c r="E4805" s="47"/>
      <c r="F4805" s="17"/>
      <c r="G4805" s="15"/>
      <c r="H4805" s="21"/>
      <c r="I4805" s="9"/>
    </row>
    <row r="4806" spans="1:9" x14ac:dyDescent="0.2">
      <c r="E4806" s="47"/>
      <c r="F4806" s="17"/>
      <c r="G4806" s="15"/>
      <c r="H4806" s="21"/>
      <c r="I4806" s="9"/>
    </row>
    <row r="4807" spans="1:9" x14ac:dyDescent="0.2">
      <c r="E4807" s="47"/>
      <c r="F4807" s="17"/>
      <c r="G4807" s="15"/>
      <c r="H4807" s="21"/>
      <c r="I4807" s="9"/>
    </row>
    <row r="4808" spans="1:9" x14ac:dyDescent="0.2">
      <c r="E4808" s="47"/>
      <c r="F4808" s="17"/>
      <c r="G4808" s="15"/>
      <c r="H4808" s="21"/>
      <c r="I4808" s="9"/>
    </row>
    <row r="4809" spans="1:9" x14ac:dyDescent="0.2">
      <c r="E4809" s="47"/>
      <c r="F4809" s="17"/>
      <c r="G4809" s="15"/>
      <c r="H4809" s="21"/>
      <c r="I4809" s="9"/>
    </row>
    <row r="4810" spans="1:9" x14ac:dyDescent="0.2">
      <c r="E4810" s="47"/>
      <c r="F4810" s="17"/>
      <c r="G4810" s="15"/>
      <c r="H4810" s="21"/>
      <c r="I4810" s="9"/>
    </row>
    <row r="4811" spans="1:9" x14ac:dyDescent="0.2">
      <c r="E4811" s="47"/>
      <c r="F4811" s="17"/>
      <c r="G4811" s="15"/>
      <c r="H4811" s="21"/>
      <c r="I4811" s="9"/>
    </row>
    <row r="4812" spans="1:9" x14ac:dyDescent="0.2">
      <c r="E4812" s="47"/>
      <c r="F4812" s="17"/>
      <c r="G4812" s="15"/>
      <c r="H4812" s="21"/>
      <c r="I4812" s="9"/>
    </row>
    <row r="4813" spans="1:9" x14ac:dyDescent="0.2">
      <c r="A4813" s="9"/>
      <c r="E4813" s="47"/>
      <c r="F4813" s="17"/>
      <c r="G4813" s="15"/>
      <c r="H4813" s="21"/>
      <c r="I4813" s="9"/>
    </row>
    <row r="4814" spans="1:9" x14ac:dyDescent="0.2">
      <c r="E4814" s="47"/>
      <c r="F4814" s="17"/>
      <c r="G4814" s="15"/>
      <c r="H4814" s="21"/>
      <c r="I4814" s="9"/>
    </row>
    <row r="4815" spans="1:9" x14ac:dyDescent="0.2">
      <c r="E4815" s="47"/>
      <c r="F4815" s="17"/>
      <c r="G4815" s="15"/>
      <c r="H4815" s="21"/>
      <c r="I4815" s="9"/>
    </row>
    <row r="4816" spans="1:9" x14ac:dyDescent="0.2">
      <c r="E4816" s="47"/>
      <c r="F4816" s="17"/>
      <c r="G4816" s="15"/>
      <c r="H4816" s="21"/>
      <c r="I4816" s="9"/>
    </row>
    <row r="4817" spans="2:9" x14ac:dyDescent="0.2">
      <c r="E4817" s="47"/>
      <c r="F4817" s="17"/>
      <c r="G4817" s="15"/>
      <c r="H4817" s="21"/>
      <c r="I4817" s="9"/>
    </row>
    <row r="4818" spans="2:9" x14ac:dyDescent="0.2">
      <c r="E4818" s="47"/>
      <c r="F4818" s="17"/>
      <c r="G4818" s="15"/>
      <c r="H4818" s="21"/>
      <c r="I4818" s="9"/>
    </row>
    <row r="4819" spans="2:9" x14ac:dyDescent="0.2">
      <c r="E4819" s="47"/>
      <c r="F4819" s="17"/>
      <c r="G4819" s="15"/>
      <c r="H4819" s="21"/>
      <c r="I4819" s="9"/>
    </row>
    <row r="4820" spans="2:9" x14ac:dyDescent="0.2">
      <c r="E4820" s="47"/>
      <c r="F4820" s="17"/>
      <c r="G4820" s="15"/>
      <c r="H4820" s="21"/>
      <c r="I4820" s="9"/>
    </row>
    <row r="4821" spans="2:9" x14ac:dyDescent="0.2">
      <c r="E4821" s="47"/>
      <c r="F4821" s="17"/>
      <c r="H4821" s="21"/>
      <c r="I4821" s="9"/>
    </row>
    <row r="4822" spans="2:9" x14ac:dyDescent="0.2">
      <c r="E4822" s="47"/>
      <c r="F4822" s="17"/>
      <c r="H4822" s="21"/>
      <c r="I4822" s="9"/>
    </row>
    <row r="4823" spans="2:9" x14ac:dyDescent="0.2">
      <c r="E4823" s="47"/>
      <c r="F4823" s="17"/>
      <c r="H4823" s="21"/>
      <c r="I4823" s="9"/>
    </row>
    <row r="4824" spans="2:9" x14ac:dyDescent="0.2">
      <c r="E4824" s="47"/>
      <c r="F4824" s="17"/>
      <c r="H4824" s="21"/>
      <c r="I4824" s="9"/>
    </row>
    <row r="4825" spans="2:9" x14ac:dyDescent="0.2">
      <c r="E4825" s="47"/>
      <c r="F4825" s="17"/>
      <c r="H4825" s="21"/>
      <c r="I4825" s="9"/>
    </row>
    <row r="4826" spans="2:9" x14ac:dyDescent="0.2">
      <c r="E4826" s="47"/>
      <c r="F4826" s="17"/>
      <c r="H4826" s="21"/>
      <c r="I4826" s="9"/>
    </row>
    <row r="4827" spans="2:9" x14ac:dyDescent="0.2">
      <c r="B4827"/>
      <c r="C4827"/>
      <c r="D4827"/>
      <c r="E4827" s="47"/>
      <c r="F4827" s="17"/>
      <c r="H4827" s="21"/>
      <c r="I4827" s="9"/>
    </row>
    <row r="4828" spans="2:9" x14ac:dyDescent="0.2">
      <c r="B4828"/>
      <c r="C4828"/>
      <c r="D4828"/>
      <c r="E4828" s="47"/>
      <c r="F4828" s="17"/>
      <c r="H4828" s="21"/>
      <c r="I4828" s="9"/>
    </row>
    <row r="4829" spans="2:9" x14ac:dyDescent="0.2">
      <c r="B4829"/>
      <c r="C4829"/>
      <c r="D4829"/>
      <c r="E4829" s="47"/>
      <c r="F4829" s="17"/>
      <c r="H4829" s="21"/>
      <c r="I4829" s="9"/>
    </row>
    <row r="4830" spans="2:9" x14ac:dyDescent="0.2">
      <c r="B4830"/>
      <c r="C4830"/>
      <c r="D4830"/>
      <c r="E4830" s="47"/>
      <c r="F4830" s="17"/>
      <c r="H4830" s="21"/>
      <c r="I4830" s="9"/>
    </row>
    <row r="4831" spans="2:9" x14ac:dyDescent="0.2">
      <c r="B4831"/>
      <c r="C4831"/>
      <c r="D4831"/>
      <c r="E4831" s="47"/>
      <c r="F4831" s="17"/>
      <c r="H4831" s="21"/>
      <c r="I4831" s="9"/>
    </row>
    <row r="4832" spans="2:9" x14ac:dyDescent="0.2">
      <c r="B4832"/>
      <c r="C4832"/>
      <c r="D4832"/>
      <c r="E4832" s="47"/>
      <c r="F4832" s="17"/>
      <c r="H4832" s="21"/>
      <c r="I4832" s="9"/>
    </row>
    <row r="4833" spans="2:9" x14ac:dyDescent="0.2">
      <c r="B4833"/>
      <c r="C4833"/>
      <c r="D4833"/>
      <c r="E4833" s="47"/>
      <c r="F4833" s="17"/>
      <c r="H4833" s="21"/>
      <c r="I4833" s="9"/>
    </row>
    <row r="4834" spans="2:9" x14ac:dyDescent="0.2">
      <c r="B4834"/>
      <c r="C4834"/>
      <c r="D4834"/>
      <c r="E4834" s="47"/>
      <c r="F4834" s="17"/>
      <c r="H4834" s="21"/>
      <c r="I4834" s="9"/>
    </row>
    <row r="4835" spans="2:9" x14ac:dyDescent="0.2">
      <c r="B4835"/>
      <c r="C4835"/>
      <c r="D4835"/>
      <c r="E4835" s="47"/>
      <c r="F4835" s="17"/>
      <c r="G4835" s="15"/>
      <c r="H4835" s="21"/>
      <c r="I4835" s="9"/>
    </row>
    <row r="4836" spans="2:9" x14ac:dyDescent="0.2">
      <c r="B4836"/>
      <c r="C4836"/>
      <c r="D4836"/>
      <c r="E4836" s="47"/>
      <c r="F4836" s="17"/>
      <c r="G4836" s="15"/>
      <c r="H4836" s="21"/>
      <c r="I4836" s="9"/>
    </row>
    <row r="4837" spans="2:9" x14ac:dyDescent="0.2">
      <c r="B4837"/>
      <c r="C4837"/>
      <c r="D4837"/>
      <c r="E4837" s="47"/>
      <c r="F4837" s="17"/>
      <c r="G4837" s="15"/>
      <c r="H4837" s="21"/>
      <c r="I4837" s="9"/>
    </row>
    <row r="4838" spans="2:9" x14ac:dyDescent="0.2">
      <c r="B4838"/>
      <c r="C4838"/>
      <c r="D4838"/>
      <c r="E4838" s="47"/>
      <c r="F4838" s="17"/>
      <c r="G4838" s="15"/>
      <c r="H4838" s="21"/>
      <c r="I4838" s="9"/>
    </row>
    <row r="4839" spans="2:9" x14ac:dyDescent="0.2">
      <c r="B4839"/>
      <c r="C4839"/>
      <c r="D4839"/>
      <c r="E4839" s="47"/>
      <c r="F4839" s="17"/>
      <c r="G4839" s="15"/>
      <c r="H4839" s="21"/>
      <c r="I4839" s="9"/>
    </row>
    <row r="4840" spans="2:9" x14ac:dyDescent="0.2">
      <c r="B4840"/>
      <c r="C4840"/>
      <c r="D4840"/>
      <c r="E4840" s="47"/>
      <c r="F4840" s="17"/>
      <c r="G4840" s="15"/>
      <c r="H4840" s="21"/>
      <c r="I4840" s="9"/>
    </row>
    <row r="4841" spans="2:9" x14ac:dyDescent="0.2">
      <c r="B4841"/>
      <c r="C4841"/>
      <c r="D4841"/>
      <c r="E4841" s="47"/>
      <c r="F4841" s="17"/>
      <c r="G4841" s="15"/>
      <c r="H4841" s="21"/>
      <c r="I4841" s="9"/>
    </row>
    <row r="4842" spans="2:9" x14ac:dyDescent="0.2">
      <c r="B4842"/>
      <c r="C4842"/>
      <c r="D4842"/>
      <c r="E4842" s="47"/>
      <c r="F4842" s="17"/>
      <c r="G4842" s="15"/>
      <c r="H4842" s="21"/>
      <c r="I4842" s="9"/>
    </row>
    <row r="4843" spans="2:9" x14ac:dyDescent="0.2">
      <c r="B4843"/>
      <c r="C4843"/>
      <c r="D4843"/>
      <c r="E4843" s="47"/>
      <c r="F4843" s="17"/>
      <c r="G4843" s="15"/>
      <c r="H4843" s="21"/>
      <c r="I4843" s="9"/>
    </row>
    <row r="4844" spans="2:9" x14ac:dyDescent="0.2">
      <c r="B4844"/>
      <c r="C4844"/>
      <c r="D4844"/>
      <c r="E4844" s="47"/>
      <c r="F4844" s="17"/>
      <c r="G4844" s="15"/>
      <c r="H4844" s="21"/>
      <c r="I4844" s="9"/>
    </row>
    <row r="4845" spans="2:9" x14ac:dyDescent="0.2">
      <c r="B4845"/>
      <c r="C4845"/>
      <c r="D4845"/>
      <c r="E4845" s="47"/>
      <c r="F4845" s="17"/>
      <c r="G4845" s="15"/>
      <c r="H4845" s="21"/>
      <c r="I4845" s="9"/>
    </row>
    <row r="4846" spans="2:9" x14ac:dyDescent="0.2">
      <c r="B4846"/>
      <c r="C4846"/>
      <c r="D4846"/>
      <c r="E4846" s="47"/>
      <c r="F4846" s="17"/>
      <c r="G4846" s="15"/>
      <c r="H4846" s="21"/>
      <c r="I4846" s="9"/>
    </row>
    <row r="4847" spans="2:9" x14ac:dyDescent="0.2">
      <c r="B4847"/>
      <c r="C4847"/>
      <c r="D4847"/>
      <c r="E4847" s="47"/>
      <c r="F4847" s="17"/>
      <c r="G4847" s="15"/>
      <c r="H4847" s="21"/>
      <c r="I4847" s="9"/>
    </row>
    <row r="4848" spans="2:9" x14ac:dyDescent="0.2">
      <c r="B4848"/>
      <c r="C4848"/>
      <c r="D4848"/>
      <c r="E4848" s="47"/>
      <c r="F4848" s="17"/>
      <c r="G4848" s="15"/>
      <c r="H4848" s="21"/>
      <c r="I4848" s="9"/>
    </row>
    <row r="4849" spans="2:9" x14ac:dyDescent="0.2">
      <c r="B4849"/>
      <c r="C4849"/>
      <c r="D4849"/>
      <c r="E4849" s="47"/>
      <c r="F4849" s="17"/>
      <c r="G4849" s="15"/>
      <c r="H4849" s="21"/>
      <c r="I4849" s="9"/>
    </row>
    <row r="4850" spans="2:9" x14ac:dyDescent="0.2">
      <c r="B4850"/>
      <c r="C4850"/>
      <c r="D4850"/>
      <c r="E4850" s="47"/>
      <c r="F4850" s="17"/>
      <c r="G4850" s="15"/>
      <c r="H4850" s="21"/>
      <c r="I4850" s="9"/>
    </row>
    <row r="4851" spans="2:9" x14ac:dyDescent="0.2">
      <c r="B4851"/>
      <c r="C4851"/>
      <c r="D4851"/>
      <c r="E4851" s="152"/>
      <c r="F4851" s="17"/>
      <c r="G4851" s="15"/>
      <c r="H4851" s="21"/>
      <c r="I4851" s="9"/>
    </row>
    <row r="4852" spans="2:9" x14ac:dyDescent="0.2">
      <c r="B4852"/>
      <c r="C4852"/>
      <c r="D4852"/>
      <c r="E4852" s="152"/>
      <c r="F4852" s="27"/>
      <c r="G4852" s="15"/>
      <c r="H4852" s="21"/>
      <c r="I4852" s="9"/>
    </row>
    <row r="4853" spans="2:9" x14ac:dyDescent="0.2">
      <c r="B4853"/>
      <c r="C4853"/>
      <c r="D4853"/>
      <c r="E4853" s="47"/>
      <c r="F4853" s="17"/>
      <c r="G4853" s="15"/>
      <c r="H4853" s="21"/>
      <c r="I4853" s="9"/>
    </row>
    <row r="4854" spans="2:9" x14ac:dyDescent="0.2">
      <c r="B4854"/>
      <c r="C4854"/>
      <c r="D4854"/>
      <c r="E4854" s="47"/>
      <c r="F4854" s="17"/>
      <c r="G4854" s="15"/>
      <c r="H4854" s="21"/>
      <c r="I4854" s="9"/>
    </row>
    <row r="4855" spans="2:9" x14ac:dyDescent="0.2">
      <c r="B4855"/>
      <c r="C4855"/>
      <c r="D4855"/>
      <c r="E4855" s="47"/>
      <c r="F4855" s="17"/>
      <c r="G4855" s="15"/>
      <c r="H4855" s="21"/>
      <c r="I4855" s="9"/>
    </row>
    <row r="4856" spans="2:9" x14ac:dyDescent="0.2">
      <c r="B4856"/>
      <c r="C4856"/>
      <c r="D4856"/>
      <c r="E4856" s="47"/>
      <c r="F4856" s="17"/>
      <c r="G4856" s="15"/>
      <c r="H4856" s="21"/>
      <c r="I4856" s="9"/>
    </row>
    <row r="4857" spans="2:9" x14ac:dyDescent="0.2">
      <c r="B4857"/>
      <c r="C4857"/>
      <c r="D4857"/>
      <c r="E4857" s="47"/>
      <c r="F4857" s="17"/>
      <c r="G4857" s="15"/>
      <c r="H4857" s="21"/>
      <c r="I4857" s="9"/>
    </row>
    <row r="4858" spans="2:9" x14ac:dyDescent="0.2">
      <c r="B4858"/>
      <c r="C4858"/>
      <c r="D4858"/>
      <c r="E4858" s="47"/>
      <c r="F4858" s="17"/>
      <c r="G4858" s="15"/>
      <c r="H4858" s="21"/>
      <c r="I4858" s="9"/>
    </row>
    <row r="4859" spans="2:9" x14ac:dyDescent="0.2">
      <c r="B4859"/>
      <c r="C4859"/>
      <c r="D4859"/>
      <c r="E4859" s="47"/>
      <c r="F4859" s="17"/>
      <c r="G4859" s="15"/>
      <c r="H4859" s="21"/>
      <c r="I4859" s="9"/>
    </row>
    <row r="4860" spans="2:9" x14ac:dyDescent="0.2">
      <c r="B4860"/>
      <c r="C4860"/>
      <c r="D4860"/>
      <c r="E4860" s="47"/>
      <c r="F4860" s="17"/>
      <c r="G4860" s="15"/>
      <c r="H4860" s="21"/>
      <c r="I4860" s="9"/>
    </row>
    <row r="4861" spans="2:9" x14ac:dyDescent="0.2">
      <c r="B4861"/>
      <c r="C4861"/>
      <c r="D4861"/>
      <c r="E4861" s="47"/>
      <c r="H4861" s="21"/>
    </row>
    <row r="4862" spans="2:9" x14ac:dyDescent="0.2">
      <c r="B4862"/>
      <c r="C4862"/>
      <c r="D4862"/>
      <c r="E4862" s="47"/>
      <c r="H4862" s="21"/>
    </row>
    <row r="4863" spans="2:9" x14ac:dyDescent="0.2">
      <c r="B4863"/>
      <c r="C4863"/>
      <c r="D4863"/>
      <c r="E4863" s="47"/>
      <c r="F4863" s="17"/>
      <c r="H4863" s="21"/>
      <c r="I4863" s="9"/>
    </row>
    <row r="4864" spans="2:9" x14ac:dyDescent="0.2">
      <c r="B4864"/>
      <c r="C4864"/>
      <c r="D4864"/>
      <c r="E4864" s="47"/>
      <c r="F4864" s="17"/>
      <c r="H4864" s="21"/>
      <c r="I4864" s="9"/>
    </row>
    <row r="4865" spans="2:9" x14ac:dyDescent="0.2">
      <c r="B4865"/>
      <c r="C4865"/>
      <c r="D4865"/>
      <c r="E4865" s="47"/>
      <c r="H4865" s="21"/>
      <c r="I4865" s="9"/>
    </row>
    <row r="4866" spans="2:9" x14ac:dyDescent="0.2">
      <c r="B4866"/>
      <c r="C4866"/>
      <c r="D4866"/>
      <c r="E4866" s="47"/>
      <c r="H4866" s="21"/>
      <c r="I4866" s="9"/>
    </row>
    <row r="4867" spans="2:9" x14ac:dyDescent="0.2">
      <c r="B4867"/>
      <c r="C4867"/>
      <c r="D4867"/>
      <c r="E4867" s="47"/>
      <c r="F4867" s="17"/>
      <c r="H4867" s="21"/>
      <c r="I4867" s="9"/>
    </row>
    <row r="4868" spans="2:9" x14ac:dyDescent="0.2">
      <c r="B4868"/>
      <c r="C4868"/>
      <c r="D4868"/>
      <c r="E4868" s="47"/>
      <c r="F4868" s="17"/>
      <c r="H4868" s="21"/>
      <c r="I4868" s="9"/>
    </row>
    <row r="4869" spans="2:9" x14ac:dyDescent="0.2">
      <c r="B4869"/>
      <c r="C4869"/>
      <c r="D4869"/>
      <c r="E4869" s="47"/>
      <c r="F4869" s="17"/>
      <c r="H4869" s="21"/>
      <c r="I4869" s="9"/>
    </row>
    <row r="4870" spans="2:9" x14ac:dyDescent="0.2">
      <c r="B4870"/>
      <c r="C4870"/>
      <c r="D4870"/>
      <c r="E4870" s="47"/>
      <c r="F4870" s="17"/>
      <c r="H4870" s="21"/>
      <c r="I4870" s="9"/>
    </row>
    <row r="4871" spans="2:9" ht="13.5" customHeight="1" x14ac:dyDescent="0.2">
      <c r="B4871"/>
      <c r="C4871"/>
      <c r="D4871"/>
      <c r="E4871" s="47"/>
      <c r="F4871" s="17"/>
      <c r="H4871" s="21"/>
      <c r="I4871" s="9"/>
    </row>
    <row r="4872" spans="2:9" x14ac:dyDescent="0.2">
      <c r="B4872"/>
      <c r="C4872"/>
      <c r="D4872"/>
      <c r="E4872" s="47"/>
      <c r="F4872" s="17"/>
      <c r="H4872" s="21"/>
      <c r="I4872" s="9"/>
    </row>
    <row r="4873" spans="2:9" x14ac:dyDescent="0.2">
      <c r="B4873"/>
      <c r="C4873"/>
      <c r="D4873"/>
      <c r="E4873" s="47"/>
      <c r="F4873" s="17"/>
      <c r="H4873" s="21"/>
      <c r="I4873" s="9"/>
    </row>
    <row r="4874" spans="2:9" x14ac:dyDescent="0.2">
      <c r="B4874"/>
      <c r="C4874"/>
      <c r="D4874"/>
      <c r="E4874" s="47"/>
      <c r="F4874" s="17"/>
      <c r="H4874" s="21"/>
      <c r="I4874" s="9"/>
    </row>
    <row r="4875" spans="2:9" x14ac:dyDescent="0.2">
      <c r="B4875"/>
      <c r="C4875"/>
      <c r="D4875"/>
      <c r="E4875" s="47"/>
      <c r="F4875" s="17"/>
      <c r="H4875" s="21"/>
      <c r="I4875" s="9"/>
    </row>
    <row r="4876" spans="2:9" x14ac:dyDescent="0.2">
      <c r="B4876"/>
      <c r="C4876"/>
      <c r="D4876"/>
      <c r="E4876" s="47"/>
      <c r="F4876" s="17"/>
      <c r="H4876" s="21"/>
      <c r="I4876" s="9"/>
    </row>
    <row r="4877" spans="2:9" x14ac:dyDescent="0.2">
      <c r="B4877"/>
      <c r="C4877"/>
      <c r="D4877"/>
      <c r="E4877" s="47"/>
      <c r="F4877" s="17"/>
      <c r="H4877" s="21"/>
      <c r="I4877" s="9"/>
    </row>
    <row r="4878" spans="2:9" x14ac:dyDescent="0.2">
      <c r="B4878"/>
      <c r="C4878"/>
      <c r="D4878"/>
      <c r="E4878" s="47"/>
      <c r="F4878" s="17"/>
      <c r="H4878" s="21"/>
      <c r="I4878" s="9"/>
    </row>
    <row r="4879" spans="2:9" x14ac:dyDescent="0.2">
      <c r="B4879"/>
      <c r="C4879"/>
      <c r="D4879"/>
      <c r="E4879" s="47"/>
      <c r="F4879" s="17"/>
      <c r="H4879" s="21"/>
      <c r="I4879" s="9"/>
    </row>
    <row r="4880" spans="2:9" x14ac:dyDescent="0.2">
      <c r="B4880"/>
      <c r="C4880"/>
      <c r="D4880"/>
      <c r="E4880" s="47"/>
      <c r="F4880" s="17"/>
      <c r="H4880" s="21"/>
      <c r="I4880" s="9"/>
    </row>
    <row r="4881" spans="2:9" x14ac:dyDescent="0.2">
      <c r="B4881"/>
      <c r="C4881"/>
      <c r="D4881"/>
      <c r="E4881" s="47"/>
      <c r="F4881" s="17"/>
      <c r="H4881" s="21"/>
      <c r="I4881" s="9"/>
    </row>
    <row r="4882" spans="2:9" x14ac:dyDescent="0.2">
      <c r="B4882"/>
      <c r="C4882"/>
      <c r="D4882"/>
      <c r="E4882" s="47"/>
      <c r="F4882" s="17"/>
      <c r="H4882" s="21"/>
      <c r="I4882" s="9"/>
    </row>
    <row r="4883" spans="2:9" x14ac:dyDescent="0.2">
      <c r="B4883"/>
      <c r="C4883"/>
      <c r="D4883"/>
      <c r="E4883" s="152"/>
      <c r="F4883" s="17"/>
      <c r="H4883" s="21"/>
      <c r="I4883" s="9"/>
    </row>
    <row r="4884" spans="2:9" x14ac:dyDescent="0.2">
      <c r="B4884"/>
      <c r="C4884"/>
      <c r="D4884"/>
      <c r="E4884" s="47"/>
      <c r="F4884" s="17"/>
      <c r="H4884" s="21"/>
      <c r="I4884" s="9"/>
    </row>
    <row r="4885" spans="2:9" x14ac:dyDescent="0.2">
      <c r="B4885"/>
      <c r="C4885"/>
      <c r="D4885"/>
      <c r="E4885" s="47"/>
      <c r="F4885" s="17"/>
      <c r="H4885" s="21"/>
      <c r="I4885" s="9"/>
    </row>
    <row r="4886" spans="2:9" x14ac:dyDescent="0.2">
      <c r="B4886"/>
      <c r="C4886"/>
      <c r="D4886"/>
      <c r="E4886" s="47"/>
      <c r="F4886" s="17"/>
      <c r="H4886" s="21"/>
      <c r="I4886" s="9"/>
    </row>
    <row r="4887" spans="2:9" x14ac:dyDescent="0.2">
      <c r="B4887"/>
      <c r="C4887"/>
      <c r="D4887"/>
      <c r="E4887" s="47"/>
      <c r="F4887" s="17"/>
      <c r="H4887" s="21"/>
      <c r="I4887" s="9"/>
    </row>
    <row r="4888" spans="2:9" x14ac:dyDescent="0.2">
      <c r="B4888"/>
      <c r="C4888"/>
      <c r="D4888"/>
      <c r="E4888" s="47"/>
      <c r="F4888" s="17"/>
      <c r="H4888" s="21"/>
      <c r="I4888" s="9"/>
    </row>
    <row r="4889" spans="2:9" x14ac:dyDescent="0.2">
      <c r="B4889"/>
      <c r="C4889"/>
      <c r="D4889"/>
      <c r="E4889" s="47"/>
      <c r="F4889" s="17"/>
      <c r="H4889" s="21"/>
      <c r="I4889" s="9"/>
    </row>
    <row r="4890" spans="2:9" x14ac:dyDescent="0.2">
      <c r="B4890"/>
      <c r="C4890"/>
      <c r="D4890"/>
      <c r="E4890" s="47"/>
      <c r="F4890" s="17"/>
      <c r="H4890" s="21"/>
      <c r="I4890" s="9"/>
    </row>
    <row r="4891" spans="2:9" x14ac:dyDescent="0.2">
      <c r="E4891" s="47"/>
      <c r="F4891" s="17"/>
      <c r="H4891" s="21"/>
      <c r="I4891" s="9"/>
    </row>
    <row r="4892" spans="2:9" x14ac:dyDescent="0.2">
      <c r="E4892" s="47"/>
      <c r="F4892" s="17"/>
      <c r="H4892" s="21"/>
      <c r="I4892" s="9"/>
    </row>
    <row r="4893" spans="2:9" x14ac:dyDescent="0.2">
      <c r="E4893" s="47"/>
      <c r="F4893" s="17"/>
      <c r="H4893" s="21"/>
      <c r="I4893" s="9"/>
    </row>
    <row r="4894" spans="2:9" x14ac:dyDescent="0.2">
      <c r="E4894" s="47"/>
      <c r="F4894" s="17"/>
      <c r="H4894" s="21"/>
      <c r="I4894" s="9"/>
    </row>
    <row r="4895" spans="2:9" x14ac:dyDescent="0.2">
      <c r="E4895" s="47"/>
      <c r="F4895" s="17"/>
      <c r="H4895" s="21"/>
      <c r="I4895" s="9"/>
    </row>
    <row r="4896" spans="2:9" x14ac:dyDescent="0.2">
      <c r="E4896" s="47"/>
      <c r="F4896" s="17"/>
      <c r="H4896" s="21"/>
      <c r="I4896" s="9"/>
    </row>
    <row r="4897" spans="1:9" x14ac:dyDescent="0.2">
      <c r="E4897" s="47"/>
      <c r="F4897" s="17"/>
      <c r="H4897" s="21"/>
      <c r="I4897" s="9"/>
    </row>
    <row r="4898" spans="1:9" x14ac:dyDescent="0.2">
      <c r="E4898" s="47"/>
      <c r="F4898" s="17"/>
      <c r="H4898" s="21"/>
      <c r="I4898" s="9"/>
    </row>
    <row r="4899" spans="1:9" x14ac:dyDescent="0.2">
      <c r="E4899" s="47"/>
      <c r="F4899" s="17"/>
      <c r="H4899" s="21"/>
      <c r="I4899" s="9"/>
    </row>
    <row r="4900" spans="1:9" x14ac:dyDescent="0.2">
      <c r="A4900" s="9"/>
      <c r="E4900" s="47"/>
      <c r="F4900" s="17"/>
      <c r="H4900" s="21"/>
      <c r="I4900" s="9"/>
    </row>
    <row r="4901" spans="1:9" x14ac:dyDescent="0.2">
      <c r="A4901" s="9"/>
      <c r="E4901" s="47"/>
      <c r="F4901" s="17"/>
      <c r="H4901" s="21"/>
      <c r="I4901" s="9"/>
    </row>
    <row r="4902" spans="1:9" x14ac:dyDescent="0.2">
      <c r="E4902" s="47"/>
      <c r="F4902" s="17"/>
      <c r="H4902" s="21"/>
      <c r="I4902" s="9"/>
    </row>
    <row r="4903" spans="1:9" x14ac:dyDescent="0.2">
      <c r="E4903" s="47"/>
      <c r="F4903" s="17"/>
      <c r="H4903" s="21"/>
      <c r="I4903" s="9"/>
    </row>
    <row r="4904" spans="1:9" x14ac:dyDescent="0.2">
      <c r="E4904" s="47"/>
      <c r="F4904" s="17"/>
      <c r="H4904" s="21"/>
      <c r="I4904" s="9"/>
    </row>
    <row r="4905" spans="1:9" x14ac:dyDescent="0.2">
      <c r="E4905" s="47"/>
      <c r="F4905" s="17"/>
      <c r="H4905" s="21"/>
      <c r="I4905" s="9"/>
    </row>
    <row r="4906" spans="1:9" x14ac:dyDescent="0.2">
      <c r="E4906" s="47"/>
      <c r="F4906" s="17"/>
      <c r="H4906" s="21"/>
      <c r="I4906" s="9"/>
    </row>
    <row r="4907" spans="1:9" x14ac:dyDescent="0.2">
      <c r="E4907" s="47"/>
      <c r="F4907" s="17"/>
      <c r="H4907" s="21"/>
      <c r="I4907" s="9"/>
    </row>
    <row r="4908" spans="1:9" x14ac:dyDescent="0.2">
      <c r="E4908" s="47"/>
      <c r="F4908" s="17"/>
      <c r="H4908" s="21"/>
      <c r="I4908" s="9"/>
    </row>
    <row r="4909" spans="1:9" x14ac:dyDescent="0.2">
      <c r="H4909" s="21"/>
      <c r="I4909" s="9"/>
    </row>
    <row r="4910" spans="1:9" x14ac:dyDescent="0.2">
      <c r="E4910" s="47"/>
      <c r="F4910" s="17"/>
      <c r="H4910" s="21"/>
      <c r="I4910" s="9"/>
    </row>
    <row r="4911" spans="1:9" x14ac:dyDescent="0.2">
      <c r="E4911" s="47"/>
      <c r="F4911" s="17"/>
      <c r="H4911" s="21"/>
    </row>
    <row r="4912" spans="1:9" x14ac:dyDescent="0.2">
      <c r="E4912" s="47"/>
      <c r="F4912" s="17"/>
      <c r="H4912" s="21"/>
    </row>
    <row r="4913" spans="1:9" x14ac:dyDescent="0.2">
      <c r="E4913" s="47"/>
      <c r="F4913" s="17"/>
      <c r="H4913" s="21"/>
      <c r="I4913" s="9"/>
    </row>
    <row r="4914" spans="1:9" x14ac:dyDescent="0.2">
      <c r="E4914" s="47"/>
      <c r="F4914" s="17"/>
      <c r="H4914" s="21"/>
      <c r="I4914" s="9"/>
    </row>
    <row r="4915" spans="1:9" x14ac:dyDescent="0.2">
      <c r="E4915" s="47"/>
      <c r="F4915" s="17"/>
      <c r="H4915" s="21"/>
      <c r="I4915" s="9"/>
    </row>
    <row r="4916" spans="1:9" x14ac:dyDescent="0.2">
      <c r="E4916" s="47"/>
      <c r="F4916" s="17"/>
      <c r="H4916" s="21"/>
      <c r="I4916" s="9"/>
    </row>
    <row r="4917" spans="1:9" x14ac:dyDescent="0.2">
      <c r="E4917" s="47"/>
      <c r="F4917" s="17"/>
      <c r="H4917" s="21"/>
      <c r="I4917" s="9"/>
    </row>
    <row r="4918" spans="1:9" x14ac:dyDescent="0.2">
      <c r="E4918" s="47"/>
      <c r="F4918" s="17"/>
      <c r="H4918" s="21"/>
      <c r="I4918" s="9"/>
    </row>
    <row r="4919" spans="1:9" x14ac:dyDescent="0.2">
      <c r="E4919" s="47"/>
      <c r="F4919" s="17"/>
      <c r="H4919" s="21"/>
      <c r="I4919" s="9"/>
    </row>
    <row r="4920" spans="1:9" x14ac:dyDescent="0.2">
      <c r="E4920" s="47"/>
      <c r="F4920" s="17"/>
      <c r="H4920" s="21"/>
      <c r="I4920" s="9"/>
    </row>
    <row r="4921" spans="1:9" x14ac:dyDescent="0.2">
      <c r="A4921" s="9"/>
      <c r="E4921" s="47"/>
      <c r="F4921" s="17"/>
      <c r="H4921" s="21"/>
      <c r="I4921" s="9"/>
    </row>
    <row r="4922" spans="1:9" x14ac:dyDescent="0.2">
      <c r="E4922" s="47"/>
      <c r="F4922" s="17"/>
      <c r="H4922" s="21"/>
      <c r="I4922" s="9"/>
    </row>
    <row r="4923" spans="1:9" x14ac:dyDescent="0.2">
      <c r="E4923" s="47"/>
      <c r="F4923" s="17"/>
      <c r="H4923" s="21"/>
      <c r="I4923" s="9"/>
    </row>
    <row r="4924" spans="1:9" x14ac:dyDescent="0.2">
      <c r="E4924" s="47"/>
      <c r="F4924" s="17"/>
      <c r="H4924" s="21"/>
      <c r="I4924" s="9"/>
    </row>
    <row r="4925" spans="1:9" x14ac:dyDescent="0.2">
      <c r="E4925" s="47"/>
      <c r="F4925" s="17"/>
      <c r="H4925" s="21"/>
      <c r="I4925" s="9"/>
    </row>
    <row r="4926" spans="1:9" x14ac:dyDescent="0.2">
      <c r="E4926" s="47"/>
      <c r="F4926" s="17"/>
      <c r="H4926" s="21"/>
      <c r="I4926" s="9"/>
    </row>
    <row r="4927" spans="1:9" x14ac:dyDescent="0.2">
      <c r="A4927" s="9"/>
      <c r="E4927" s="47"/>
      <c r="F4927" s="17"/>
      <c r="H4927" s="21"/>
      <c r="I4927" s="9"/>
    </row>
    <row r="4928" spans="1:9" x14ac:dyDescent="0.2">
      <c r="E4928" s="152"/>
      <c r="F4928" s="17"/>
      <c r="H4928" s="21"/>
      <c r="I4928" s="9"/>
    </row>
    <row r="4929" spans="2:9" x14ac:dyDescent="0.2">
      <c r="E4929" s="47"/>
      <c r="F4929" s="17"/>
      <c r="H4929" s="21"/>
      <c r="I4929" s="9"/>
    </row>
    <row r="4930" spans="2:9" x14ac:dyDescent="0.2">
      <c r="E4930" s="47"/>
      <c r="F4930" s="17"/>
      <c r="H4930" s="21"/>
      <c r="I4930" s="9"/>
    </row>
    <row r="4931" spans="2:9" x14ac:dyDescent="0.2">
      <c r="E4931" s="47"/>
      <c r="F4931" s="17"/>
      <c r="H4931" s="21"/>
      <c r="I4931" s="9"/>
    </row>
    <row r="4932" spans="2:9" x14ac:dyDescent="0.2">
      <c r="E4932" s="47"/>
      <c r="F4932" s="17"/>
      <c r="H4932" s="21"/>
      <c r="I4932" s="9"/>
    </row>
    <row r="4933" spans="2:9" x14ac:dyDescent="0.2">
      <c r="E4933" s="47"/>
      <c r="F4933" s="17"/>
      <c r="H4933" s="21"/>
      <c r="I4933" s="9"/>
    </row>
    <row r="4934" spans="2:9" x14ac:dyDescent="0.2">
      <c r="E4934" s="47"/>
      <c r="F4934" s="17"/>
      <c r="H4934" s="21"/>
      <c r="I4934" s="9"/>
    </row>
    <row r="4935" spans="2:9" x14ac:dyDescent="0.2">
      <c r="E4935" s="47"/>
      <c r="F4935" s="17"/>
      <c r="H4935" s="21"/>
      <c r="I4935" s="9"/>
    </row>
    <row r="4936" spans="2:9" x14ac:dyDescent="0.2">
      <c r="E4936" s="47"/>
      <c r="F4936" s="17"/>
      <c r="H4936" s="21"/>
      <c r="I4936" s="9"/>
    </row>
    <row r="4937" spans="2:9" x14ac:dyDescent="0.2">
      <c r="E4937" s="47"/>
      <c r="F4937" s="17"/>
      <c r="H4937" s="21"/>
      <c r="I4937" s="9"/>
    </row>
    <row r="4938" spans="2:9" x14ac:dyDescent="0.2">
      <c r="E4938" s="47"/>
      <c r="F4938" s="17"/>
      <c r="H4938" s="21"/>
      <c r="I4938" s="9"/>
    </row>
    <row r="4939" spans="2:9" x14ac:dyDescent="0.2">
      <c r="B4939"/>
      <c r="C4939"/>
      <c r="D4939"/>
      <c r="E4939" s="47"/>
      <c r="F4939" s="17"/>
      <c r="H4939" s="21"/>
      <c r="I4939" s="9"/>
    </row>
    <row r="4940" spans="2:9" x14ac:dyDescent="0.2">
      <c r="B4940"/>
      <c r="C4940"/>
      <c r="D4940"/>
      <c r="E4940" s="47"/>
      <c r="F4940" s="17"/>
      <c r="H4940" s="21"/>
      <c r="I4940" s="9"/>
    </row>
    <row r="4941" spans="2:9" x14ac:dyDescent="0.2">
      <c r="B4941"/>
      <c r="C4941"/>
      <c r="D4941"/>
      <c r="E4941" s="47"/>
      <c r="F4941" s="17"/>
      <c r="H4941" s="21"/>
      <c r="I4941" s="9"/>
    </row>
    <row r="4942" spans="2:9" x14ac:dyDescent="0.2">
      <c r="B4942"/>
      <c r="C4942"/>
      <c r="D4942"/>
      <c r="E4942" s="47"/>
      <c r="F4942" s="17"/>
      <c r="H4942" s="21"/>
      <c r="I4942" s="9"/>
    </row>
    <row r="4943" spans="2:9" x14ac:dyDescent="0.2">
      <c r="B4943"/>
      <c r="C4943"/>
      <c r="D4943"/>
      <c r="E4943" s="47"/>
      <c r="F4943" s="17"/>
      <c r="H4943" s="21"/>
      <c r="I4943" s="9"/>
    </row>
    <row r="4944" spans="2:9" x14ac:dyDescent="0.2">
      <c r="B4944"/>
      <c r="C4944"/>
      <c r="D4944"/>
      <c r="E4944" s="47"/>
      <c r="F4944" s="17"/>
      <c r="H4944" s="21"/>
      <c r="I4944" s="9"/>
    </row>
    <row r="4945" spans="1:9" x14ac:dyDescent="0.2">
      <c r="B4945"/>
      <c r="C4945"/>
      <c r="D4945"/>
      <c r="E4945" s="47"/>
      <c r="F4945" s="17"/>
      <c r="H4945" s="21"/>
      <c r="I4945" s="9"/>
    </row>
    <row r="4946" spans="1:9" x14ac:dyDescent="0.2">
      <c r="B4946"/>
      <c r="C4946"/>
      <c r="D4946"/>
      <c r="E4946" s="47"/>
      <c r="F4946" s="17"/>
      <c r="H4946" s="21"/>
      <c r="I4946" s="9"/>
    </row>
    <row r="4947" spans="1:9" x14ac:dyDescent="0.2">
      <c r="B4947"/>
      <c r="C4947"/>
      <c r="D4947"/>
      <c r="E4947" s="47"/>
      <c r="F4947" s="17"/>
      <c r="H4947" s="21"/>
      <c r="I4947" s="9"/>
    </row>
    <row r="4948" spans="1:9" x14ac:dyDescent="0.2">
      <c r="B4948"/>
      <c r="C4948"/>
      <c r="D4948"/>
      <c r="E4948" s="47"/>
      <c r="F4948" s="17"/>
      <c r="H4948" s="21"/>
      <c r="I4948" s="9"/>
    </row>
    <row r="4949" spans="1:9" x14ac:dyDescent="0.2">
      <c r="B4949"/>
      <c r="C4949"/>
      <c r="D4949"/>
      <c r="E4949" s="47"/>
      <c r="F4949" s="17"/>
      <c r="H4949" s="21"/>
      <c r="I4949" s="9"/>
    </row>
    <row r="4950" spans="1:9" x14ac:dyDescent="0.2">
      <c r="B4950"/>
      <c r="C4950"/>
      <c r="D4950"/>
      <c r="E4950" s="47"/>
      <c r="F4950" s="17"/>
      <c r="H4950" s="21"/>
      <c r="I4950" s="9"/>
    </row>
    <row r="4951" spans="1:9" x14ac:dyDescent="0.2">
      <c r="B4951"/>
      <c r="C4951"/>
      <c r="D4951"/>
      <c r="E4951" s="47"/>
      <c r="F4951" s="17"/>
      <c r="H4951" s="21"/>
      <c r="I4951" s="9"/>
    </row>
    <row r="4952" spans="1:9" x14ac:dyDescent="0.2">
      <c r="B4952"/>
      <c r="C4952"/>
      <c r="D4952"/>
      <c r="E4952" s="47"/>
      <c r="F4952" s="17"/>
      <c r="H4952" s="21"/>
      <c r="I4952" s="9"/>
    </row>
    <row r="4953" spans="1:9" x14ac:dyDescent="0.2">
      <c r="B4953"/>
      <c r="C4953"/>
      <c r="D4953"/>
      <c r="E4953" s="47"/>
      <c r="F4953" s="17"/>
      <c r="H4953" s="21"/>
      <c r="I4953" s="9"/>
    </row>
    <row r="4954" spans="1:9" x14ac:dyDescent="0.2">
      <c r="B4954"/>
      <c r="C4954"/>
      <c r="D4954"/>
      <c r="E4954" s="47"/>
      <c r="F4954" s="17"/>
      <c r="H4954" s="21"/>
      <c r="I4954" s="9"/>
    </row>
    <row r="4955" spans="1:9" x14ac:dyDescent="0.2">
      <c r="E4955" s="47"/>
      <c r="F4955" s="17"/>
      <c r="H4955" s="21"/>
      <c r="I4955" s="9"/>
    </row>
    <row r="4956" spans="1:9" x14ac:dyDescent="0.2">
      <c r="A4956" s="9"/>
      <c r="E4956" s="47"/>
      <c r="F4956" s="17"/>
      <c r="H4956" s="21"/>
      <c r="I4956" s="9"/>
    </row>
    <row r="4957" spans="1:9" x14ac:dyDescent="0.2">
      <c r="E4957" s="47"/>
      <c r="F4957" s="17"/>
      <c r="H4957" s="21"/>
      <c r="I4957" s="9"/>
    </row>
    <row r="4958" spans="1:9" x14ac:dyDescent="0.2">
      <c r="E4958" s="47"/>
      <c r="F4958" s="17"/>
      <c r="H4958" s="21"/>
      <c r="I4958" s="9"/>
    </row>
    <row r="4959" spans="1:9" x14ac:dyDescent="0.2">
      <c r="E4959" s="47"/>
      <c r="F4959" s="17"/>
      <c r="H4959" s="21"/>
      <c r="I4959" s="9"/>
    </row>
    <row r="4960" spans="1:9" x14ac:dyDescent="0.2">
      <c r="E4960" s="47"/>
      <c r="F4960" s="17"/>
      <c r="H4960" s="21"/>
      <c r="I4960" s="9"/>
    </row>
    <row r="4961" spans="1:9" x14ac:dyDescent="0.2">
      <c r="E4961" s="47"/>
      <c r="F4961" s="17"/>
      <c r="H4961" s="21"/>
      <c r="I4961" s="9"/>
    </row>
    <row r="4962" spans="1:9" x14ac:dyDescent="0.2">
      <c r="E4962" s="47"/>
      <c r="F4962" s="17"/>
      <c r="H4962" s="21"/>
      <c r="I4962" s="9"/>
    </row>
    <row r="4963" spans="1:9" x14ac:dyDescent="0.2">
      <c r="E4963" s="47"/>
      <c r="F4963" s="17"/>
      <c r="H4963" s="21"/>
      <c r="I4963" s="9"/>
    </row>
    <row r="4964" spans="1:9" x14ac:dyDescent="0.2">
      <c r="E4964" s="47"/>
      <c r="F4964" s="17"/>
      <c r="H4964" s="21"/>
      <c r="I4964" s="9"/>
    </row>
    <row r="4965" spans="1:9" x14ac:dyDescent="0.2">
      <c r="E4965" s="47"/>
      <c r="F4965" s="17"/>
      <c r="H4965" s="21"/>
      <c r="I4965" s="9"/>
    </row>
    <row r="4966" spans="1:9" x14ac:dyDescent="0.2">
      <c r="E4966" s="47"/>
      <c r="F4966" s="17"/>
      <c r="H4966" s="21"/>
      <c r="I4966" s="9"/>
    </row>
    <row r="4967" spans="1:9" x14ac:dyDescent="0.2">
      <c r="E4967" s="47"/>
      <c r="F4967" s="17"/>
      <c r="H4967" s="21"/>
      <c r="I4967" s="9"/>
    </row>
    <row r="4968" spans="1:9" x14ac:dyDescent="0.2">
      <c r="A4968" s="9"/>
      <c r="E4968" s="152"/>
      <c r="F4968" s="17"/>
      <c r="H4968" s="21"/>
      <c r="I4968" s="9"/>
    </row>
    <row r="4969" spans="1:9" x14ac:dyDescent="0.2">
      <c r="E4969" s="47"/>
      <c r="F4969" s="17"/>
      <c r="H4969" s="21"/>
      <c r="I4969" s="9"/>
    </row>
    <row r="4970" spans="1:9" x14ac:dyDescent="0.2">
      <c r="E4970" s="47"/>
      <c r="F4970" s="17"/>
      <c r="H4970" s="21"/>
      <c r="I4970" s="9"/>
    </row>
    <row r="4971" spans="1:9" x14ac:dyDescent="0.2">
      <c r="B4971"/>
      <c r="C4971"/>
      <c r="D4971"/>
      <c r="E4971" s="47"/>
      <c r="F4971" s="17"/>
      <c r="H4971" s="21"/>
      <c r="I4971" s="9"/>
    </row>
    <row r="4972" spans="1:9" x14ac:dyDescent="0.2">
      <c r="B4972"/>
      <c r="C4972"/>
      <c r="D4972"/>
      <c r="E4972" s="47"/>
      <c r="F4972" s="17"/>
      <c r="H4972" s="21"/>
      <c r="I4972" s="9"/>
    </row>
    <row r="4973" spans="1:9" x14ac:dyDescent="0.2">
      <c r="B4973"/>
      <c r="C4973"/>
      <c r="D4973"/>
      <c r="E4973" s="47"/>
      <c r="F4973" s="17"/>
      <c r="H4973" s="21"/>
      <c r="I4973" s="9"/>
    </row>
    <row r="4974" spans="1:9" x14ac:dyDescent="0.2">
      <c r="B4974"/>
      <c r="C4974"/>
      <c r="D4974"/>
      <c r="E4974" s="47"/>
      <c r="F4974" s="17"/>
      <c r="H4974" s="21"/>
      <c r="I4974" s="9"/>
    </row>
    <row r="4975" spans="1:9" x14ac:dyDescent="0.2">
      <c r="B4975"/>
      <c r="C4975"/>
      <c r="D4975"/>
      <c r="E4975" s="47"/>
      <c r="F4975" s="17"/>
      <c r="H4975" s="21"/>
      <c r="I4975" s="9"/>
    </row>
    <row r="4976" spans="1:9" x14ac:dyDescent="0.2">
      <c r="B4976"/>
      <c r="C4976"/>
      <c r="D4976"/>
      <c r="E4976" s="47"/>
      <c r="F4976" s="17"/>
      <c r="H4976" s="21"/>
      <c r="I4976" s="9"/>
    </row>
    <row r="4977" spans="1:9" x14ac:dyDescent="0.2">
      <c r="B4977"/>
      <c r="C4977"/>
      <c r="D4977"/>
      <c r="E4977" s="47"/>
      <c r="F4977" s="17"/>
      <c r="H4977" s="21"/>
      <c r="I4977" s="9"/>
    </row>
    <row r="4978" spans="1:9" x14ac:dyDescent="0.2">
      <c r="B4978"/>
      <c r="C4978"/>
      <c r="D4978"/>
      <c r="E4978" s="47"/>
      <c r="F4978" s="17"/>
      <c r="H4978" s="21"/>
      <c r="I4978" s="9"/>
    </row>
    <row r="4979" spans="1:9" x14ac:dyDescent="0.2">
      <c r="B4979"/>
      <c r="C4979"/>
      <c r="D4979"/>
      <c r="E4979" s="47"/>
      <c r="F4979" s="17"/>
      <c r="H4979" s="21"/>
      <c r="I4979" s="9"/>
    </row>
    <row r="4980" spans="1:9" x14ac:dyDescent="0.2">
      <c r="B4980"/>
      <c r="C4980"/>
      <c r="D4980"/>
      <c r="E4980" s="47"/>
      <c r="H4980" s="21"/>
      <c r="I4980" s="9"/>
    </row>
    <row r="4981" spans="1:9" x14ac:dyDescent="0.2">
      <c r="B4981"/>
      <c r="C4981"/>
      <c r="D4981"/>
      <c r="E4981" s="47"/>
      <c r="F4981" s="17"/>
      <c r="H4981" s="21"/>
      <c r="I4981" s="9"/>
    </row>
    <row r="4982" spans="1:9" x14ac:dyDescent="0.2">
      <c r="B4982"/>
      <c r="C4982"/>
      <c r="D4982"/>
      <c r="E4982" s="47"/>
      <c r="F4982" s="17"/>
      <c r="H4982" s="21"/>
      <c r="I4982" s="9"/>
    </row>
    <row r="4983" spans="1:9" x14ac:dyDescent="0.2">
      <c r="B4983"/>
      <c r="C4983"/>
      <c r="D4983"/>
      <c r="E4983" s="47"/>
      <c r="F4983" s="17"/>
      <c r="H4983" s="21"/>
      <c r="I4983" s="9"/>
    </row>
    <row r="4984" spans="1:9" x14ac:dyDescent="0.2">
      <c r="B4984"/>
      <c r="C4984"/>
      <c r="D4984"/>
      <c r="E4984" s="47"/>
      <c r="F4984" s="27"/>
      <c r="H4984" s="21"/>
      <c r="I4984" s="9"/>
    </row>
    <row r="4985" spans="1:9" x14ac:dyDescent="0.2">
      <c r="B4985"/>
      <c r="C4985"/>
      <c r="D4985"/>
      <c r="E4985" s="47"/>
      <c r="F4985" s="17"/>
      <c r="H4985" s="21"/>
      <c r="I4985" s="9"/>
    </row>
    <row r="4986" spans="1:9" x14ac:dyDescent="0.2">
      <c r="B4986"/>
      <c r="C4986"/>
      <c r="D4986"/>
      <c r="E4986" s="47"/>
      <c r="F4986" s="17"/>
      <c r="H4986" s="21"/>
      <c r="I4986" s="9"/>
    </row>
    <row r="4987" spans="1:9" x14ac:dyDescent="0.2">
      <c r="E4987" s="47"/>
      <c r="F4987" s="17"/>
      <c r="H4987" s="21"/>
      <c r="I4987" s="9"/>
    </row>
    <row r="4988" spans="1:9" x14ac:dyDescent="0.2">
      <c r="E4988" s="47"/>
      <c r="F4988" s="17"/>
      <c r="H4988" s="21"/>
      <c r="I4988" s="9"/>
    </row>
    <row r="4989" spans="1:9" x14ac:dyDescent="0.2">
      <c r="E4989" s="47"/>
      <c r="F4989" s="17"/>
      <c r="H4989" s="21"/>
      <c r="I4989" s="9"/>
    </row>
    <row r="4990" spans="1:9" x14ac:dyDescent="0.2">
      <c r="A4990" s="9"/>
      <c r="E4990" s="47"/>
      <c r="F4990" s="17"/>
      <c r="H4990" s="21"/>
      <c r="I4990" s="9"/>
    </row>
    <row r="4991" spans="1:9" x14ac:dyDescent="0.2">
      <c r="E4991" s="47"/>
      <c r="F4991" s="17"/>
      <c r="H4991" s="21"/>
      <c r="I4991" s="9"/>
    </row>
    <row r="4992" spans="1:9" x14ac:dyDescent="0.2">
      <c r="E4992" s="47"/>
      <c r="F4992" s="17"/>
      <c r="H4992" s="21"/>
      <c r="I4992" s="9"/>
    </row>
    <row r="4993" spans="2:9" x14ac:dyDescent="0.2">
      <c r="E4993" s="47"/>
      <c r="F4993" s="17"/>
      <c r="H4993" s="21"/>
      <c r="I4993" s="9"/>
    </row>
    <row r="4994" spans="2:9" x14ac:dyDescent="0.2">
      <c r="E4994" s="47"/>
      <c r="F4994" s="17"/>
      <c r="H4994" s="21"/>
      <c r="I4994" s="9"/>
    </row>
    <row r="4995" spans="2:9" x14ac:dyDescent="0.2">
      <c r="E4995" s="47"/>
      <c r="F4995" s="17"/>
      <c r="H4995" s="21"/>
      <c r="I4995" s="9"/>
    </row>
    <row r="4996" spans="2:9" x14ac:dyDescent="0.2">
      <c r="E4996" s="47"/>
      <c r="F4996" s="17"/>
      <c r="H4996" s="21"/>
      <c r="I4996" s="9"/>
    </row>
    <row r="4997" spans="2:9" x14ac:dyDescent="0.2">
      <c r="E4997" s="47"/>
      <c r="F4997" s="17"/>
      <c r="H4997" s="21"/>
      <c r="I4997" s="9"/>
    </row>
    <row r="4998" spans="2:9" x14ac:dyDescent="0.2">
      <c r="E4998" s="47"/>
      <c r="F4998" s="17"/>
      <c r="H4998" s="21"/>
      <c r="I4998" s="9"/>
    </row>
    <row r="4999" spans="2:9" x14ac:dyDescent="0.2">
      <c r="E4999" s="47"/>
      <c r="F4999" s="17"/>
      <c r="H4999" s="21"/>
      <c r="I4999" s="9"/>
    </row>
    <row r="5000" spans="2:9" x14ac:dyDescent="0.2">
      <c r="E5000" s="152"/>
      <c r="F5000" s="17"/>
      <c r="H5000" s="21"/>
      <c r="I5000" s="9"/>
    </row>
    <row r="5001" spans="2:9" x14ac:dyDescent="0.2">
      <c r="E5001" s="47"/>
      <c r="F5001" s="17"/>
      <c r="H5001" s="21"/>
      <c r="I5001" s="9"/>
    </row>
    <row r="5002" spans="2:9" x14ac:dyDescent="0.2">
      <c r="E5002" s="47"/>
      <c r="F5002" s="17"/>
      <c r="H5002" s="21"/>
      <c r="I5002" s="9"/>
    </row>
    <row r="5003" spans="2:9" x14ac:dyDescent="0.2">
      <c r="B5003"/>
      <c r="C5003"/>
      <c r="D5003"/>
      <c r="E5003" s="47"/>
      <c r="F5003" s="17"/>
      <c r="H5003" s="21"/>
      <c r="I5003" s="9"/>
    </row>
    <row r="5004" spans="2:9" x14ac:dyDescent="0.2">
      <c r="B5004"/>
      <c r="C5004"/>
      <c r="D5004"/>
      <c r="E5004" s="47"/>
      <c r="F5004" s="17"/>
      <c r="H5004" s="21"/>
      <c r="I5004" s="9"/>
    </row>
    <row r="5005" spans="2:9" x14ac:dyDescent="0.2">
      <c r="B5005"/>
      <c r="C5005"/>
      <c r="D5005"/>
      <c r="E5005" s="47"/>
      <c r="F5005" s="27"/>
      <c r="H5005" s="21"/>
      <c r="I5005" s="9"/>
    </row>
    <row r="5006" spans="2:9" x14ac:dyDescent="0.2">
      <c r="B5006"/>
      <c r="C5006"/>
      <c r="D5006"/>
      <c r="E5006" s="47"/>
      <c r="F5006" s="27"/>
      <c r="H5006" s="21"/>
      <c r="I5006" s="9"/>
    </row>
    <row r="5007" spans="2:9" x14ac:dyDescent="0.2">
      <c r="B5007"/>
      <c r="C5007"/>
      <c r="D5007"/>
      <c r="E5007" s="47"/>
      <c r="F5007" s="17"/>
      <c r="H5007" s="21"/>
      <c r="I5007" s="9"/>
    </row>
    <row r="5008" spans="2:9" x14ac:dyDescent="0.2">
      <c r="B5008"/>
      <c r="C5008"/>
      <c r="D5008"/>
      <c r="E5008" s="47"/>
      <c r="F5008" s="17"/>
      <c r="H5008" s="21"/>
      <c r="I5008" s="9"/>
    </row>
    <row r="5009" spans="2:9" x14ac:dyDescent="0.2">
      <c r="B5009"/>
      <c r="C5009"/>
      <c r="D5009"/>
      <c r="E5009" s="47"/>
      <c r="F5009" s="17"/>
      <c r="H5009" s="21"/>
      <c r="I5009" s="9"/>
    </row>
    <row r="5010" spans="2:9" x14ac:dyDescent="0.2">
      <c r="B5010"/>
      <c r="C5010"/>
      <c r="D5010"/>
      <c r="E5010" s="47"/>
      <c r="F5010" s="17"/>
      <c r="H5010" s="21"/>
      <c r="I5010" s="9"/>
    </row>
    <row r="5011" spans="2:9" x14ac:dyDescent="0.2">
      <c r="B5011"/>
      <c r="C5011"/>
      <c r="D5011"/>
      <c r="E5011" s="47"/>
      <c r="F5011" s="17"/>
      <c r="H5011" s="21"/>
      <c r="I5011" s="9"/>
    </row>
    <row r="5012" spans="2:9" x14ac:dyDescent="0.2">
      <c r="B5012"/>
      <c r="C5012"/>
      <c r="D5012"/>
      <c r="E5012" s="47"/>
      <c r="F5012" s="17"/>
      <c r="H5012" s="21"/>
      <c r="I5012" s="9"/>
    </row>
    <row r="5013" spans="2:9" x14ac:dyDescent="0.2">
      <c r="B5013"/>
      <c r="C5013"/>
      <c r="D5013"/>
      <c r="E5013" s="47"/>
      <c r="F5013" s="17"/>
      <c r="H5013" s="21"/>
      <c r="I5013" s="9"/>
    </row>
    <row r="5014" spans="2:9" x14ac:dyDescent="0.2">
      <c r="B5014"/>
      <c r="C5014"/>
      <c r="D5014"/>
      <c r="E5014" s="47"/>
      <c r="F5014" s="27"/>
      <c r="H5014" s="21"/>
      <c r="I5014" s="9"/>
    </row>
    <row r="5015" spans="2:9" x14ac:dyDescent="0.2">
      <c r="B5015"/>
      <c r="C5015"/>
      <c r="D5015"/>
      <c r="E5015" s="47"/>
      <c r="F5015" s="27"/>
      <c r="H5015" s="21"/>
      <c r="I5015" s="9"/>
    </row>
    <row r="5016" spans="2:9" x14ac:dyDescent="0.2">
      <c r="B5016"/>
      <c r="C5016"/>
      <c r="D5016"/>
      <c r="E5016" s="47"/>
      <c r="F5016" s="17"/>
      <c r="H5016" s="21"/>
      <c r="I5016" s="9"/>
    </row>
    <row r="5017" spans="2:9" x14ac:dyDescent="0.2">
      <c r="B5017"/>
      <c r="C5017"/>
      <c r="D5017"/>
      <c r="E5017" s="47"/>
      <c r="F5017" s="17"/>
      <c r="H5017" s="21"/>
      <c r="I5017" s="9"/>
    </row>
    <row r="5018" spans="2:9" x14ac:dyDescent="0.2">
      <c r="B5018"/>
      <c r="C5018"/>
      <c r="D5018"/>
      <c r="E5018" s="47"/>
      <c r="F5018" s="17"/>
      <c r="H5018" s="21"/>
      <c r="I5018" s="9"/>
    </row>
    <row r="5019" spans="2:9" x14ac:dyDescent="0.2">
      <c r="E5019" s="47"/>
      <c r="F5019" s="17"/>
      <c r="H5019" s="21"/>
      <c r="I5019" s="9"/>
    </row>
    <row r="5020" spans="2:9" x14ac:dyDescent="0.2">
      <c r="E5020" s="47"/>
      <c r="F5020" s="17"/>
      <c r="H5020" s="21"/>
      <c r="I5020" s="9"/>
    </row>
    <row r="5021" spans="2:9" x14ac:dyDescent="0.2">
      <c r="E5021" s="47"/>
      <c r="F5021" s="17"/>
      <c r="H5021" s="21"/>
      <c r="I5021" s="9"/>
    </row>
    <row r="5022" spans="2:9" x14ac:dyDescent="0.2">
      <c r="E5022" s="47"/>
      <c r="F5022" s="17"/>
      <c r="H5022" s="21"/>
      <c r="I5022" s="9"/>
    </row>
    <row r="5023" spans="2:9" x14ac:dyDescent="0.2">
      <c r="E5023" s="47"/>
      <c r="F5023" s="17"/>
      <c r="H5023" s="21"/>
      <c r="I5023" s="9"/>
    </row>
    <row r="5024" spans="2:9" x14ac:dyDescent="0.2">
      <c r="E5024" s="47"/>
      <c r="F5024" s="17"/>
      <c r="H5024" s="21"/>
      <c r="I5024" s="9"/>
    </row>
    <row r="5025" spans="1:9" x14ac:dyDescent="0.2">
      <c r="E5025" s="47"/>
      <c r="F5025" s="28"/>
      <c r="H5025" s="21"/>
      <c r="I5025" s="9"/>
    </row>
    <row r="5026" spans="1:9" x14ac:dyDescent="0.2">
      <c r="A5026" s="9"/>
      <c r="E5026" s="47"/>
      <c r="F5026" s="17"/>
      <c r="H5026" s="21"/>
      <c r="I5026" s="9"/>
    </row>
    <row r="5027" spans="1:9" x14ac:dyDescent="0.2">
      <c r="E5027" s="47"/>
      <c r="H5027" s="21"/>
      <c r="I5027" s="9"/>
    </row>
    <row r="5028" spans="1:9" x14ac:dyDescent="0.2">
      <c r="E5028" s="47"/>
      <c r="F5028" s="17"/>
      <c r="H5028" s="21"/>
      <c r="I5028" s="9"/>
    </row>
    <row r="5029" spans="1:9" x14ac:dyDescent="0.2">
      <c r="E5029" s="47"/>
      <c r="F5029" s="17"/>
      <c r="H5029" s="21"/>
      <c r="I5029" s="9"/>
    </row>
    <row r="5030" spans="1:9" x14ac:dyDescent="0.2">
      <c r="E5030" s="47"/>
      <c r="F5030" s="17"/>
      <c r="H5030" s="21"/>
      <c r="I5030" s="9"/>
    </row>
    <row r="5031" spans="1:9" x14ac:dyDescent="0.2">
      <c r="A5031" s="9"/>
      <c r="E5031" s="47"/>
      <c r="F5031" s="17"/>
      <c r="H5031" s="21"/>
      <c r="I5031" s="9"/>
    </row>
    <row r="5032" spans="1:9" x14ac:dyDescent="0.2">
      <c r="E5032" s="47"/>
      <c r="F5032" s="17"/>
      <c r="H5032" s="21"/>
      <c r="I5032" s="9"/>
    </row>
    <row r="5033" spans="1:9" x14ac:dyDescent="0.2">
      <c r="E5033" s="47"/>
      <c r="H5033" s="21"/>
      <c r="I5033" s="9"/>
    </row>
    <row r="5034" spans="1:9" x14ac:dyDescent="0.2">
      <c r="E5034" s="47"/>
      <c r="F5034" s="17"/>
      <c r="H5034" s="21"/>
      <c r="I5034" s="9"/>
    </row>
    <row r="5035" spans="1:9" x14ac:dyDescent="0.2">
      <c r="B5035"/>
      <c r="C5035"/>
      <c r="D5035"/>
      <c r="E5035" s="47"/>
      <c r="F5035" s="17"/>
      <c r="H5035" s="21"/>
      <c r="I5035" s="9"/>
    </row>
    <row r="5036" spans="1:9" x14ac:dyDescent="0.2">
      <c r="B5036"/>
      <c r="C5036"/>
      <c r="D5036"/>
      <c r="E5036" s="47"/>
      <c r="H5036" s="21"/>
      <c r="I5036" s="9"/>
    </row>
    <row r="5037" spans="1:9" x14ac:dyDescent="0.2">
      <c r="B5037"/>
      <c r="C5037"/>
      <c r="D5037"/>
      <c r="E5037" s="47"/>
      <c r="H5037" s="21"/>
      <c r="I5037" s="9"/>
    </row>
    <row r="5038" spans="1:9" x14ac:dyDescent="0.2">
      <c r="B5038"/>
      <c r="C5038"/>
      <c r="D5038"/>
      <c r="E5038" s="47"/>
      <c r="F5038" s="17"/>
      <c r="H5038" s="21"/>
      <c r="I5038" s="9"/>
    </row>
    <row r="5039" spans="1:9" x14ac:dyDescent="0.2">
      <c r="B5039"/>
      <c r="C5039"/>
      <c r="D5039"/>
      <c r="E5039" s="47"/>
      <c r="H5039" s="21"/>
      <c r="I5039" s="9"/>
    </row>
    <row r="5040" spans="1:9" x14ac:dyDescent="0.2">
      <c r="B5040"/>
      <c r="C5040"/>
      <c r="D5040"/>
      <c r="E5040" s="47"/>
      <c r="F5040" s="17"/>
      <c r="H5040" s="21"/>
      <c r="I5040" s="9"/>
    </row>
    <row r="5041" spans="2:86" x14ac:dyDescent="0.2">
      <c r="B5041"/>
      <c r="C5041"/>
      <c r="D5041"/>
      <c r="E5041" s="47"/>
      <c r="H5041" s="21"/>
      <c r="I5041" s="9"/>
      <c r="CH5041" t="s">
        <v>1333</v>
      </c>
    </row>
  </sheetData>
  <phoneticPr fontId="0" type="noConversion"/>
  <pageMargins left="0.25" right="0.25" top="0.25" bottom="0.25" header="0.5" footer="0.5"/>
  <pageSetup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9095E-06D5-4351-BE69-9A1094368627}">
  <dimension ref="A1:EK208"/>
  <sheetViews>
    <sheetView workbookViewId="0">
      <selection activeCell="B1" sqref="B1"/>
    </sheetView>
  </sheetViews>
  <sheetFormatPr defaultColWidth="9.140625" defaultRowHeight="12.75" x14ac:dyDescent="0.2"/>
  <cols>
    <col min="1" max="1" width="32.7109375" style="100" customWidth="1"/>
    <col min="2" max="2" width="15.42578125" style="100" customWidth="1"/>
    <col min="3" max="3" width="24" style="100" customWidth="1"/>
    <col min="4" max="4" width="15.5703125" style="100" bestFit="1" customWidth="1"/>
    <col min="5" max="5" width="15.5703125" style="99" bestFit="1" customWidth="1"/>
    <col min="6" max="6" width="10.42578125" style="100" bestFit="1" customWidth="1"/>
    <col min="7" max="7" width="12.42578125" style="100" customWidth="1"/>
    <col min="8" max="8" width="11.28515625" style="100" bestFit="1" customWidth="1"/>
    <col min="9" max="9" width="10.7109375" style="100" customWidth="1"/>
    <col min="10" max="10" width="10.5703125" style="100" customWidth="1"/>
    <col min="11" max="11" width="10.42578125" style="100" customWidth="1"/>
    <col min="12" max="12" width="11.28515625" style="100" bestFit="1" customWidth="1"/>
    <col min="13" max="13" width="16.140625" style="100" customWidth="1"/>
    <col min="14" max="16" width="12.5703125" style="100" bestFit="1" customWidth="1"/>
    <col min="17" max="17" width="6.28515625" style="100" bestFit="1" customWidth="1"/>
    <col min="18" max="18" width="10.140625" style="100" bestFit="1" customWidth="1"/>
    <col min="19" max="19" width="11.7109375" style="100" customWidth="1"/>
    <col min="20" max="20" width="8.28515625" style="100" bestFit="1" customWidth="1"/>
    <col min="21" max="21" width="14.5703125" style="100" bestFit="1" customWidth="1"/>
    <col min="22" max="22" width="7.42578125" style="100" bestFit="1" customWidth="1"/>
    <col min="23" max="16384" width="9.140625" style="100"/>
  </cols>
  <sheetData>
    <row r="1" spans="1:26" ht="15.75" x14ac:dyDescent="0.25">
      <c r="A1" s="5" t="s">
        <v>558</v>
      </c>
      <c r="B1" s="215"/>
      <c r="C1" s="154">
        <f>D164</f>
        <v>44742</v>
      </c>
      <c r="D1" s="226"/>
      <c r="E1" s="153"/>
      <c r="F1" s="231"/>
      <c r="G1" s="236"/>
      <c r="H1" s="239"/>
      <c r="I1" s="236"/>
      <c r="J1" s="239"/>
      <c r="K1" s="240"/>
      <c r="L1" s="240"/>
      <c r="M1" s="238"/>
      <c r="N1" s="238"/>
      <c r="O1" s="244"/>
      <c r="P1" s="244"/>
      <c r="Q1" s="245"/>
      <c r="R1" s="244"/>
      <c r="S1" s="244"/>
      <c r="T1" s="244"/>
      <c r="U1" s="246"/>
      <c r="V1" s="134"/>
    </row>
    <row r="2" spans="1:26" ht="15.75" x14ac:dyDescent="0.25">
      <c r="A2" s="39" t="s">
        <v>580</v>
      </c>
      <c r="B2" s="98"/>
      <c r="C2" s="143"/>
      <c r="D2" s="47"/>
      <c r="E2" s="47"/>
      <c r="F2" s="232"/>
      <c r="G2" s="236"/>
      <c r="H2" s="265"/>
      <c r="I2" s="276"/>
      <c r="J2" s="276"/>
      <c r="K2" s="276"/>
      <c r="L2" s="276"/>
      <c r="M2" s="276"/>
      <c r="N2" s="276"/>
      <c r="O2" s="276"/>
      <c r="P2" s="276"/>
      <c r="Q2" s="203"/>
      <c r="R2" s="203"/>
      <c r="S2" s="203"/>
      <c r="T2" s="203"/>
      <c r="U2" s="203"/>
    </row>
    <row r="3" spans="1:26" ht="15.75" x14ac:dyDescent="0.25">
      <c r="A3" s="39" t="s">
        <v>1571</v>
      </c>
      <c r="B3" s="98"/>
      <c r="C3" s="98"/>
      <c r="D3" s="47"/>
      <c r="E3" s="47"/>
      <c r="F3" s="232"/>
      <c r="G3" s="236"/>
      <c r="H3" s="276"/>
      <c r="I3" s="276"/>
      <c r="J3" s="276"/>
      <c r="K3" s="276"/>
      <c r="L3" s="276"/>
      <c r="M3" s="276"/>
      <c r="N3" s="276"/>
      <c r="O3" s="276"/>
      <c r="P3" s="276"/>
      <c r="Q3" s="203"/>
      <c r="R3" s="203"/>
      <c r="S3" s="203"/>
      <c r="T3" s="203"/>
      <c r="U3" s="203"/>
    </row>
    <row r="4" spans="1:26" s="7" customFormat="1" ht="15.75" x14ac:dyDescent="0.25">
      <c r="A4" s="98"/>
      <c r="B4" s="126"/>
      <c r="C4" s="207" t="s">
        <v>591</v>
      </c>
      <c r="D4" s="126"/>
      <c r="E4" s="127" t="s">
        <v>559</v>
      </c>
      <c r="F4" s="232"/>
      <c r="G4" s="236"/>
      <c r="H4" s="257"/>
      <c r="I4" s="257"/>
      <c r="J4" s="257"/>
      <c r="K4" s="257"/>
      <c r="L4" s="257"/>
      <c r="M4" s="257"/>
      <c r="N4" s="257"/>
      <c r="O4" s="258"/>
      <c r="P4" s="266"/>
      <c r="Q4" s="203"/>
      <c r="R4" s="203"/>
      <c r="S4" s="203"/>
      <c r="T4" s="203"/>
      <c r="U4" s="203"/>
      <c r="V4" s="203"/>
      <c r="W4" s="203"/>
      <c r="X4" s="203"/>
      <c r="Y4" s="100"/>
      <c r="Z4" s="100"/>
    </row>
    <row r="5" spans="1:26" s="7" customFormat="1" ht="15.75" x14ac:dyDescent="0.25">
      <c r="A5" s="98"/>
      <c r="B5" s="126"/>
      <c r="C5" s="207"/>
      <c r="D5" s="126"/>
      <c r="E5" s="127"/>
      <c r="F5" s="232"/>
      <c r="G5" s="236"/>
      <c r="H5" s="259"/>
      <c r="I5" s="257"/>
      <c r="J5" s="257"/>
      <c r="K5" s="257"/>
      <c r="L5" s="257"/>
      <c r="M5" s="257"/>
      <c r="N5" s="257"/>
      <c r="O5" s="267"/>
      <c r="P5" s="267"/>
      <c r="Q5" s="241"/>
      <c r="R5" s="241"/>
      <c r="S5" s="241"/>
      <c r="T5" s="241"/>
      <c r="U5" s="241"/>
      <c r="V5" s="241"/>
      <c r="W5" s="241"/>
      <c r="X5" s="241"/>
    </row>
    <row r="6" spans="1:26" s="7" customFormat="1" ht="15.75" x14ac:dyDescent="0.25">
      <c r="A6" s="98"/>
      <c r="B6" s="126"/>
      <c r="C6" s="207"/>
      <c r="D6" s="126"/>
      <c r="E6" s="127"/>
      <c r="F6" s="146"/>
      <c r="G6" s="239"/>
      <c r="H6" s="277"/>
      <c r="I6" s="277"/>
      <c r="J6" s="277"/>
      <c r="K6" s="277"/>
      <c r="L6" s="277"/>
      <c r="M6" s="277"/>
      <c r="N6" s="277"/>
      <c r="O6" s="268"/>
      <c r="P6" s="268"/>
      <c r="Q6" s="241"/>
      <c r="R6" s="241"/>
      <c r="S6" s="241"/>
      <c r="T6" s="241"/>
      <c r="U6" s="241"/>
      <c r="V6" s="241"/>
      <c r="W6" s="241"/>
      <c r="X6" s="241"/>
    </row>
    <row r="7" spans="1:26" s="7" customFormat="1" ht="15.75" x14ac:dyDescent="0.25">
      <c r="A7" s="187" t="s">
        <v>726</v>
      </c>
      <c r="B7" s="196"/>
      <c r="C7" s="196"/>
      <c r="D7" s="191"/>
      <c r="E7" s="191"/>
      <c r="F7" s="146"/>
      <c r="G7" s="239"/>
      <c r="H7" s="277"/>
      <c r="I7" s="277"/>
      <c r="J7" s="277"/>
      <c r="K7" s="277"/>
      <c r="L7" s="277"/>
      <c r="M7" s="277"/>
      <c r="N7" s="277"/>
      <c r="O7" s="248"/>
      <c r="P7" s="241"/>
      <c r="Q7" s="241"/>
      <c r="R7" s="241"/>
      <c r="S7" s="241"/>
      <c r="T7" s="241"/>
      <c r="U7" s="241"/>
      <c r="V7" s="241"/>
      <c r="W7" s="241"/>
      <c r="X7" s="241"/>
      <c r="Y7" s="241"/>
    </row>
    <row r="8" spans="1:26" s="7" customFormat="1" ht="15.75" x14ac:dyDescent="0.25">
      <c r="A8" s="144" t="s">
        <v>727</v>
      </c>
      <c r="B8" s="196"/>
      <c r="C8" s="196"/>
      <c r="D8" s="191"/>
      <c r="E8" s="191"/>
      <c r="F8" s="146"/>
      <c r="G8" s="233"/>
      <c r="H8" s="277"/>
      <c r="I8" s="277"/>
      <c r="J8" s="277"/>
      <c r="K8" s="277"/>
      <c r="L8" s="277"/>
      <c r="M8" s="277"/>
      <c r="N8" s="277"/>
      <c r="O8" s="249"/>
      <c r="T8" s="241"/>
      <c r="U8" s="241"/>
      <c r="V8" s="241"/>
      <c r="W8" s="241"/>
      <c r="X8" s="241"/>
      <c r="Y8" s="241"/>
    </row>
    <row r="9" spans="1:26" s="7" customFormat="1" ht="15.75" x14ac:dyDescent="0.25">
      <c r="A9" s="187"/>
      <c r="B9" s="189" t="s">
        <v>728</v>
      </c>
      <c r="C9" s="189" t="s">
        <v>729</v>
      </c>
      <c r="D9" s="190" t="s">
        <v>730</v>
      </c>
      <c r="E9" s="190" t="s">
        <v>731</v>
      </c>
      <c r="F9" s="146"/>
      <c r="G9" s="146"/>
      <c r="H9" s="277"/>
      <c r="I9" s="277"/>
      <c r="J9" s="277"/>
      <c r="K9" s="277"/>
      <c r="L9" s="277"/>
      <c r="M9" s="277"/>
      <c r="N9" s="277"/>
      <c r="O9" s="249"/>
      <c r="T9" s="241"/>
      <c r="U9" s="241"/>
      <c r="V9" s="241"/>
      <c r="W9" s="241"/>
      <c r="X9" s="241"/>
    </row>
    <row r="10" spans="1:26" s="7" customFormat="1" ht="15.75" x14ac:dyDescent="0.25">
      <c r="A10" s="187"/>
      <c r="B10" s="189" t="s">
        <v>579</v>
      </c>
      <c r="C10" s="189" t="s">
        <v>579</v>
      </c>
      <c r="D10" s="190"/>
      <c r="E10" s="190"/>
      <c r="F10" s="146"/>
      <c r="G10" s="146"/>
      <c r="H10" s="147"/>
      <c r="I10" s="146"/>
      <c r="J10" s="148"/>
      <c r="K10" s="148"/>
      <c r="L10" s="148"/>
      <c r="M10" s="148"/>
      <c r="O10" s="249"/>
      <c r="T10" s="241"/>
      <c r="U10" s="241"/>
      <c r="V10" s="241"/>
      <c r="W10" s="241"/>
      <c r="X10" s="241"/>
    </row>
    <row r="11" spans="1:26" s="7" customFormat="1" ht="15.75" x14ac:dyDescent="0.25">
      <c r="A11" s="144">
        <v>2022</v>
      </c>
      <c r="B11" s="196">
        <v>9.5200000000000007E-2</v>
      </c>
      <c r="C11" s="196">
        <v>0.1371</v>
      </c>
      <c r="D11" s="191">
        <v>7</v>
      </c>
      <c r="E11" s="191">
        <v>0</v>
      </c>
      <c r="F11" s="146"/>
      <c r="G11" s="146"/>
      <c r="H11" s="253"/>
      <c r="I11" s="278"/>
      <c r="J11" s="278"/>
      <c r="K11" s="278"/>
      <c r="L11" s="278"/>
      <c r="M11" s="278"/>
      <c r="N11" s="278"/>
      <c r="O11" s="249"/>
      <c r="T11" s="241"/>
      <c r="U11" s="241"/>
      <c r="V11" s="241"/>
      <c r="W11" s="241"/>
      <c r="X11" s="241"/>
    </row>
    <row r="12" spans="1:26" s="7" customFormat="1" x14ac:dyDescent="0.2">
      <c r="A12" s="144">
        <v>2021</v>
      </c>
      <c r="B12" s="196">
        <v>8.3299999999999999E-2</v>
      </c>
      <c r="C12" s="196">
        <v>0.1176</v>
      </c>
      <c r="D12" s="191">
        <v>10</v>
      </c>
      <c r="E12" s="191">
        <v>1</v>
      </c>
      <c r="F12" s="146"/>
      <c r="G12" s="146"/>
      <c r="H12" s="278"/>
      <c r="I12" s="278"/>
      <c r="J12" s="278"/>
      <c r="K12" s="278"/>
      <c r="L12" s="278"/>
      <c r="M12" s="278"/>
      <c r="N12" s="278"/>
      <c r="O12" s="249"/>
    </row>
    <row r="13" spans="1:26" s="7" customFormat="1" x14ac:dyDescent="0.2">
      <c r="A13" s="144">
        <v>2020</v>
      </c>
      <c r="B13" s="196">
        <v>6.25E-2</v>
      </c>
      <c r="C13" s="196">
        <v>8.6300000000000002E-2</v>
      </c>
      <c r="D13" s="191">
        <v>6</v>
      </c>
      <c r="E13" s="191">
        <v>42</v>
      </c>
      <c r="F13" s="146"/>
      <c r="G13" s="146"/>
      <c r="H13" s="278"/>
      <c r="I13" s="278"/>
      <c r="J13" s="278"/>
      <c r="K13" s="278"/>
      <c r="L13" s="278"/>
      <c r="M13" s="278"/>
      <c r="N13" s="278"/>
    </row>
    <row r="14" spans="1:26" s="7" customFormat="1" x14ac:dyDescent="0.2">
      <c r="A14" s="144">
        <v>2019</v>
      </c>
      <c r="B14" s="196">
        <v>8.6499999999999994E-2</v>
      </c>
      <c r="C14" s="196">
        <v>9.8000000000000004E-2</v>
      </c>
      <c r="D14" s="191">
        <v>6</v>
      </c>
      <c r="E14" s="191">
        <v>0</v>
      </c>
      <c r="F14" s="146"/>
      <c r="G14" s="146"/>
      <c r="H14" s="278"/>
      <c r="I14" s="278"/>
      <c r="J14" s="278"/>
      <c r="K14" s="278"/>
      <c r="L14" s="278"/>
      <c r="M14" s="278"/>
      <c r="N14" s="278"/>
    </row>
    <row r="15" spans="1:26" s="7" customFormat="1" x14ac:dyDescent="0.2">
      <c r="A15" s="144">
        <v>2018</v>
      </c>
      <c r="B15" s="196">
        <v>0.10059999999999999</v>
      </c>
      <c r="C15" s="196">
        <v>0.1348</v>
      </c>
      <c r="D15" s="191">
        <v>8</v>
      </c>
      <c r="E15" s="191">
        <v>0</v>
      </c>
      <c r="F15" s="146"/>
      <c r="G15" s="146"/>
      <c r="H15" s="278"/>
      <c r="I15" s="278"/>
      <c r="J15" s="278"/>
      <c r="K15" s="278"/>
      <c r="L15" s="278"/>
      <c r="M15" s="278"/>
      <c r="N15" s="278"/>
    </row>
    <row r="16" spans="1:26" s="7" customFormat="1" x14ac:dyDescent="0.2">
      <c r="A16" s="144">
        <v>2017</v>
      </c>
      <c r="B16" s="196">
        <v>8.6999999999999994E-2</v>
      </c>
      <c r="C16" s="196">
        <v>0.11360000000000001</v>
      </c>
      <c r="D16" s="191">
        <v>4</v>
      </c>
      <c r="E16" s="191">
        <v>2</v>
      </c>
      <c r="F16" s="146"/>
      <c r="G16" s="146"/>
      <c r="H16" s="278"/>
      <c r="I16" s="278"/>
      <c r="J16" s="278"/>
      <c r="K16" s="278"/>
      <c r="L16" s="278"/>
      <c r="M16" s="278"/>
      <c r="N16" s="278"/>
    </row>
    <row r="17" spans="1:21" s="7" customFormat="1" x14ac:dyDescent="0.2">
      <c r="A17" s="144">
        <v>2016</v>
      </c>
      <c r="B17" s="196">
        <v>8.2000000000000003E-2</v>
      </c>
      <c r="C17" s="196">
        <v>0.1051</v>
      </c>
      <c r="D17" s="191">
        <v>2</v>
      </c>
      <c r="E17" s="191">
        <v>2</v>
      </c>
      <c r="F17" s="146"/>
      <c r="G17" s="146"/>
      <c r="H17" s="278"/>
      <c r="I17" s="278"/>
      <c r="J17" s="278"/>
      <c r="K17" s="278"/>
      <c r="L17" s="278"/>
      <c r="M17" s="278"/>
      <c r="N17" s="278"/>
    </row>
    <row r="18" spans="1:21" s="7" customFormat="1" x14ac:dyDescent="0.2">
      <c r="A18" s="144">
        <v>2015</v>
      </c>
      <c r="B18" s="196">
        <v>0.1</v>
      </c>
      <c r="C18" s="196">
        <v>0.1308</v>
      </c>
      <c r="D18" s="191">
        <v>3</v>
      </c>
      <c r="E18" s="191">
        <v>3</v>
      </c>
      <c r="F18" s="146"/>
      <c r="G18" s="146"/>
      <c r="H18" s="278"/>
      <c r="I18" s="278"/>
      <c r="J18" s="278"/>
      <c r="K18" s="278"/>
      <c r="L18" s="278"/>
      <c r="M18" s="278"/>
      <c r="N18" s="278"/>
    </row>
    <row r="19" spans="1:21" s="7" customFormat="1" ht="15.75" x14ac:dyDescent="0.2">
      <c r="A19" s="144">
        <v>2014</v>
      </c>
      <c r="B19" s="196">
        <v>0.1111</v>
      </c>
      <c r="C19" s="196">
        <v>0.17499999999999999</v>
      </c>
      <c r="D19" s="191">
        <v>8</v>
      </c>
      <c r="E19" s="191">
        <v>1</v>
      </c>
      <c r="F19" s="146"/>
      <c r="G19" s="146"/>
      <c r="H19" s="253"/>
      <c r="I19" s="278"/>
      <c r="J19" s="278"/>
      <c r="K19" s="278"/>
      <c r="L19" s="278"/>
      <c r="M19" s="278"/>
      <c r="N19" s="278"/>
    </row>
    <row r="20" spans="1:21" s="7" customFormat="1" x14ac:dyDescent="0.2">
      <c r="A20" s="144">
        <v>2013</v>
      </c>
      <c r="B20" s="196">
        <v>0.1176</v>
      </c>
      <c r="C20" s="196">
        <v>0.20380000000000001</v>
      </c>
      <c r="D20" s="191">
        <v>19</v>
      </c>
      <c r="E20" s="191">
        <v>0</v>
      </c>
      <c r="F20" s="146"/>
      <c r="G20" s="146"/>
      <c r="H20" s="278"/>
      <c r="I20" s="278"/>
      <c r="J20" s="278"/>
      <c r="K20" s="278"/>
      <c r="L20" s="278"/>
      <c r="M20" s="278"/>
      <c r="N20" s="278"/>
    </row>
    <row r="21" spans="1:21" s="7" customFormat="1" x14ac:dyDescent="0.2">
      <c r="A21" s="144">
        <v>2012</v>
      </c>
      <c r="B21" s="196">
        <v>0.125</v>
      </c>
      <c r="C21" s="196">
        <v>0.20200000000000001</v>
      </c>
      <c r="D21" s="191">
        <v>14</v>
      </c>
      <c r="E21" s="191">
        <v>1</v>
      </c>
      <c r="F21" s="146"/>
      <c r="G21" s="146"/>
      <c r="H21" s="278"/>
      <c r="I21" s="278"/>
      <c r="J21" s="278"/>
      <c r="K21" s="278"/>
      <c r="L21" s="278"/>
      <c r="M21" s="278"/>
      <c r="N21" s="278"/>
    </row>
    <row r="22" spans="1:21" s="7" customFormat="1" x14ac:dyDescent="0.2">
      <c r="A22" s="98"/>
      <c r="B22" s="126"/>
      <c r="C22" s="207"/>
      <c r="D22" s="126"/>
      <c r="E22" s="127"/>
      <c r="F22" s="128"/>
      <c r="G22" s="146"/>
      <c r="H22" s="278"/>
      <c r="I22" s="278"/>
      <c r="J22" s="278"/>
      <c r="K22" s="278"/>
      <c r="L22" s="278"/>
      <c r="M22" s="278"/>
      <c r="N22" s="278"/>
    </row>
    <row r="23" spans="1:21" s="7" customFormat="1" x14ac:dyDescent="0.2">
      <c r="A23" s="98"/>
      <c r="B23" s="126"/>
      <c r="C23" s="207"/>
      <c r="D23" s="126"/>
      <c r="E23" s="127"/>
      <c r="F23" s="128"/>
      <c r="K23" s="145"/>
      <c r="L23" s="145"/>
      <c r="M23" s="172"/>
      <c r="N23" s="146"/>
      <c r="O23" s="146"/>
      <c r="P23" s="147"/>
      <c r="Q23" s="146"/>
      <c r="R23" s="148"/>
      <c r="S23" s="148"/>
      <c r="T23" s="148"/>
      <c r="U23" s="148"/>
    </row>
    <row r="24" spans="1:21" s="7" customFormat="1" x14ac:dyDescent="0.2">
      <c r="A24" s="158" t="s">
        <v>137</v>
      </c>
      <c r="B24" s="162" t="s">
        <v>160</v>
      </c>
      <c r="C24" s="163" t="s">
        <v>623</v>
      </c>
      <c r="D24" s="164" t="s">
        <v>624</v>
      </c>
      <c r="E24" s="165"/>
      <c r="F24" s="162" t="s">
        <v>160</v>
      </c>
      <c r="G24" s="163" t="s">
        <v>623</v>
      </c>
      <c r="H24" s="164" t="s">
        <v>624</v>
      </c>
      <c r="I24" s="165"/>
      <c r="J24" s="162" t="s">
        <v>160</v>
      </c>
      <c r="K24" s="163" t="s">
        <v>623</v>
      </c>
      <c r="L24" s="164" t="s">
        <v>624</v>
      </c>
      <c r="M24" s="172"/>
      <c r="N24" s="162" t="s">
        <v>160</v>
      </c>
      <c r="O24" s="163" t="s">
        <v>623</v>
      </c>
      <c r="P24" s="164" t="s">
        <v>624</v>
      </c>
      <c r="Q24" s="146"/>
      <c r="R24" s="148"/>
      <c r="S24" s="148"/>
      <c r="T24" s="148"/>
      <c r="U24" s="148"/>
    </row>
    <row r="25" spans="1:21" s="7" customFormat="1" x14ac:dyDescent="0.2">
      <c r="A25" s="159"/>
      <c r="B25" s="166" t="s">
        <v>107</v>
      </c>
      <c r="C25" s="167" t="s">
        <v>107</v>
      </c>
      <c r="D25" s="168" t="s">
        <v>107</v>
      </c>
      <c r="E25" s="165"/>
      <c r="F25" s="166" t="s">
        <v>156</v>
      </c>
      <c r="G25" s="167" t="s">
        <v>156</v>
      </c>
      <c r="H25" s="168" t="s">
        <v>156</v>
      </c>
      <c r="I25" s="165"/>
      <c r="J25" s="166" t="s">
        <v>482</v>
      </c>
      <c r="K25" s="167" t="s">
        <v>482</v>
      </c>
      <c r="L25" s="168" t="s">
        <v>482</v>
      </c>
      <c r="M25" s="172"/>
      <c r="N25" s="166" t="s">
        <v>645</v>
      </c>
      <c r="O25" s="167" t="s">
        <v>645</v>
      </c>
      <c r="P25" s="168" t="s">
        <v>645</v>
      </c>
      <c r="Q25" s="146"/>
      <c r="R25" s="148"/>
      <c r="S25" s="148"/>
      <c r="T25" s="148"/>
      <c r="U25" s="148"/>
    </row>
    <row r="26" spans="1:21" s="7" customFormat="1" x14ac:dyDescent="0.2">
      <c r="A26" s="161" t="s">
        <v>866</v>
      </c>
      <c r="B26" s="169">
        <v>26</v>
      </c>
      <c r="C26" s="170">
        <v>5</v>
      </c>
      <c r="D26" s="171">
        <v>18</v>
      </c>
      <c r="E26" s="172"/>
      <c r="F26" s="173">
        <v>9.5316190021817408E-3</v>
      </c>
      <c r="G26" s="175">
        <v>9.1499198841350927E-3</v>
      </c>
      <c r="H26" s="174">
        <v>1.3855831880907311E-2</v>
      </c>
      <c r="I26" s="172"/>
      <c r="J26" s="169">
        <v>13</v>
      </c>
      <c r="K26" s="170">
        <v>5</v>
      </c>
      <c r="L26" s="171">
        <v>5</v>
      </c>
      <c r="M26" s="172"/>
      <c r="N26" s="173">
        <v>3.8257975689497785E-2</v>
      </c>
      <c r="O26" s="175">
        <v>1.3686477521024261E-2</v>
      </c>
      <c r="P26" s="174">
        <v>3.5529550193972297E-2</v>
      </c>
      <c r="Q26" s="146"/>
      <c r="R26" s="148"/>
      <c r="S26" s="148"/>
      <c r="T26" s="148"/>
      <c r="U26" s="148"/>
    </row>
    <row r="27" spans="1:21" s="7" customFormat="1" x14ac:dyDescent="0.2">
      <c r="A27" s="161" t="s">
        <v>146</v>
      </c>
      <c r="B27" s="169">
        <v>58</v>
      </c>
      <c r="C27" s="170">
        <v>63</v>
      </c>
      <c r="D27" s="171">
        <v>87</v>
      </c>
      <c r="E27" s="172"/>
      <c r="F27" s="173">
        <v>9.8031185581395446E-3</v>
      </c>
      <c r="G27" s="175">
        <v>1.539657185805512E-2</v>
      </c>
      <c r="H27" s="174">
        <v>1.3769434762541582E-2</v>
      </c>
      <c r="I27" s="172"/>
      <c r="J27" s="169">
        <v>36</v>
      </c>
      <c r="K27" s="170">
        <v>37</v>
      </c>
      <c r="L27" s="171">
        <v>38</v>
      </c>
      <c r="M27" s="172"/>
      <c r="N27" s="173">
        <v>2.2843149868438418E-2</v>
      </c>
      <c r="O27" s="175">
        <v>2.5161002325239483E-2</v>
      </c>
      <c r="P27" s="174">
        <v>2.919364698375258E-2</v>
      </c>
      <c r="Q27" s="146"/>
      <c r="R27" s="148"/>
      <c r="S27" s="148"/>
      <c r="T27" s="148"/>
      <c r="U27" s="148"/>
    </row>
    <row r="28" spans="1:21" s="7" customFormat="1" x14ac:dyDescent="0.2">
      <c r="A28" s="161" t="s">
        <v>143</v>
      </c>
      <c r="B28" s="169">
        <v>33</v>
      </c>
      <c r="C28" s="170">
        <v>18</v>
      </c>
      <c r="D28" s="171">
        <v>30</v>
      </c>
      <c r="E28" s="172"/>
      <c r="F28" s="173">
        <v>2.6524884372044966E-2</v>
      </c>
      <c r="G28" s="175">
        <v>8.5399546957148353E-3</v>
      </c>
      <c r="H28" s="174">
        <v>1.4569955285099516E-2</v>
      </c>
      <c r="I28" s="172"/>
      <c r="J28" s="169">
        <v>32</v>
      </c>
      <c r="K28" s="170">
        <v>7</v>
      </c>
      <c r="L28" s="171">
        <v>18</v>
      </c>
      <c r="M28" s="172"/>
      <c r="N28" s="173">
        <v>2.6946340108884047E-2</v>
      </c>
      <c r="O28" s="175">
        <v>2.27005903115516E-2</v>
      </c>
      <c r="P28" s="174">
        <v>2.5572107634531178E-2</v>
      </c>
      <c r="Q28" s="146"/>
      <c r="R28" s="148"/>
      <c r="S28" s="148"/>
      <c r="T28" s="148"/>
      <c r="U28" s="148"/>
    </row>
    <row r="29" spans="1:21" s="7" customFormat="1" x14ac:dyDescent="0.2">
      <c r="A29" s="161" t="s">
        <v>197</v>
      </c>
      <c r="B29" s="169">
        <v>21</v>
      </c>
      <c r="C29" s="170">
        <v>13</v>
      </c>
      <c r="D29" s="171">
        <v>28</v>
      </c>
      <c r="E29" s="172"/>
      <c r="F29" s="173">
        <v>3.808904642395531E-2</v>
      </c>
      <c r="G29" s="175">
        <v>2.4524387778397123E-2</v>
      </c>
      <c r="H29" s="174">
        <v>8.6253759202525541E-3</v>
      </c>
      <c r="I29" s="172"/>
      <c r="J29" s="169">
        <v>21</v>
      </c>
      <c r="K29" s="170">
        <v>11</v>
      </c>
      <c r="L29" s="171">
        <v>7</v>
      </c>
      <c r="M29" s="172"/>
      <c r="N29" s="173">
        <v>3.808904642395531E-2</v>
      </c>
      <c r="O29" s="175">
        <v>2.8050733915530212E-2</v>
      </c>
      <c r="P29" s="174">
        <v>2.0113477998085275E-2</v>
      </c>
      <c r="Q29" s="146"/>
      <c r="R29" s="148"/>
      <c r="S29" s="148"/>
      <c r="T29" s="148"/>
      <c r="U29" s="148"/>
    </row>
    <row r="30" spans="1:21" s="7" customFormat="1" ht="15.75" x14ac:dyDescent="0.25">
      <c r="A30" s="161" t="s">
        <v>142</v>
      </c>
      <c r="B30" s="169">
        <v>66</v>
      </c>
      <c r="C30" s="170">
        <v>60</v>
      </c>
      <c r="D30" s="171">
        <v>108</v>
      </c>
      <c r="E30" s="172"/>
      <c r="F30" s="173">
        <v>2.2529652388783562E-2</v>
      </c>
      <c r="G30" s="175">
        <v>2.5984139159214971E-2</v>
      </c>
      <c r="H30" s="174">
        <v>3.1291163789336003E-2</v>
      </c>
      <c r="I30" s="172"/>
      <c r="J30" s="169">
        <v>64</v>
      </c>
      <c r="K30" s="170">
        <v>57</v>
      </c>
      <c r="L30" s="171">
        <v>84</v>
      </c>
      <c r="M30" s="172"/>
      <c r="N30" s="173">
        <v>2.6490513220015211E-2</v>
      </c>
      <c r="O30" s="175">
        <v>2.7606746453437948E-2</v>
      </c>
      <c r="P30" s="174">
        <v>3.7859453067276339E-2</v>
      </c>
      <c r="Q30" s="146"/>
      <c r="R30" s="148"/>
      <c r="S30" s="148"/>
      <c r="T30" s="203"/>
      <c r="U30" s="148"/>
    </row>
    <row r="31" spans="1:21" s="7" customFormat="1" ht="15.75" x14ac:dyDescent="0.25">
      <c r="A31" s="161" t="s">
        <v>141</v>
      </c>
      <c r="B31" s="169">
        <v>64</v>
      </c>
      <c r="C31" s="170">
        <v>40</v>
      </c>
      <c r="D31" s="171">
        <v>82</v>
      </c>
      <c r="E31" s="172"/>
      <c r="F31" s="173">
        <v>1.674809482801666E-2</v>
      </c>
      <c r="G31" s="175">
        <v>2.0807740990761779E-3</v>
      </c>
      <c r="H31" s="174">
        <v>1.2705382579752656E-3</v>
      </c>
      <c r="I31" s="172"/>
      <c r="J31" s="169">
        <v>40</v>
      </c>
      <c r="K31" s="170">
        <v>6</v>
      </c>
      <c r="L31" s="171">
        <v>9</v>
      </c>
      <c r="M31" s="172"/>
      <c r="N31" s="173">
        <v>1.9859068483715173E-2</v>
      </c>
      <c r="O31" s="175">
        <v>1.2768599161622707E-2</v>
      </c>
      <c r="P31" s="174">
        <v>8.4289170661767995E-3</v>
      </c>
      <c r="Q31" s="146"/>
      <c r="R31" s="148"/>
      <c r="S31" s="148"/>
      <c r="T31" s="241"/>
      <c r="U31" s="148"/>
    </row>
    <row r="32" spans="1:21" s="7" customFormat="1" ht="15.75" x14ac:dyDescent="0.25">
      <c r="A32" s="161" t="s">
        <v>140</v>
      </c>
      <c r="B32" s="169">
        <v>71</v>
      </c>
      <c r="C32" s="170">
        <v>69</v>
      </c>
      <c r="D32" s="171">
        <v>87</v>
      </c>
      <c r="E32" s="172"/>
      <c r="F32" s="173">
        <v>1.8741528066959477E-2</v>
      </c>
      <c r="G32" s="175">
        <v>1.097158907335395E-2</v>
      </c>
      <c r="H32" s="174">
        <v>1.016784791821345E-2</v>
      </c>
      <c r="I32" s="172"/>
      <c r="J32" s="169">
        <v>61</v>
      </c>
      <c r="K32" s="170">
        <v>45</v>
      </c>
      <c r="L32" s="171">
        <v>56</v>
      </c>
      <c r="M32" s="172"/>
      <c r="N32" s="173">
        <v>2.0582835530693001E-2</v>
      </c>
      <c r="O32" s="175">
        <v>1.6241509049320566E-2</v>
      </c>
      <c r="P32" s="174">
        <v>1.4584013104370987E-2</v>
      </c>
      <c r="T32" s="241"/>
    </row>
    <row r="33" spans="1:26" s="7" customFormat="1" x14ac:dyDescent="0.2">
      <c r="A33" s="161" t="s">
        <v>198</v>
      </c>
      <c r="B33" s="169">
        <v>76</v>
      </c>
      <c r="C33" s="170">
        <v>54</v>
      </c>
      <c r="D33" s="171">
        <v>70</v>
      </c>
      <c r="E33" s="172"/>
      <c r="F33" s="173">
        <v>1.0882688001142324E-2</v>
      </c>
      <c r="G33" s="175">
        <v>6.0362813989816204E-3</v>
      </c>
      <c r="H33" s="174">
        <v>2.8767044723073121E-3</v>
      </c>
      <c r="I33" s="172"/>
      <c r="J33" s="169">
        <v>44</v>
      </c>
      <c r="K33" s="170">
        <v>21</v>
      </c>
      <c r="L33" s="171">
        <v>16</v>
      </c>
      <c r="M33" s="172"/>
      <c r="N33" s="173">
        <v>1.2654455248120498E-2</v>
      </c>
      <c r="O33" s="175">
        <v>1.5923402317693278E-2</v>
      </c>
      <c r="P33" s="174">
        <v>1.390030211859777E-2</v>
      </c>
    </row>
    <row r="34" spans="1:26" s="7" customFormat="1" x14ac:dyDescent="0.2">
      <c r="A34" s="161" t="s">
        <v>147</v>
      </c>
      <c r="B34" s="169">
        <v>28</v>
      </c>
      <c r="C34" s="170">
        <v>26</v>
      </c>
      <c r="D34" s="171">
        <v>35</v>
      </c>
      <c r="E34" s="172"/>
      <c r="F34" s="173">
        <v>2.2382196959637859E-2</v>
      </c>
      <c r="G34" s="175">
        <v>1.7445328392487795E-2</v>
      </c>
      <c r="H34" s="174">
        <v>1.2290976066143622E-2</v>
      </c>
      <c r="I34" s="172"/>
      <c r="J34" s="169">
        <v>28</v>
      </c>
      <c r="K34" s="170">
        <v>24</v>
      </c>
      <c r="L34" s="171">
        <v>26</v>
      </c>
      <c r="M34" s="172"/>
      <c r="N34" s="173">
        <v>2.2382196959637859E-2</v>
      </c>
      <c r="O34" s="175">
        <v>1.8823440141781628E-2</v>
      </c>
      <c r="P34" s="174">
        <v>1.8375258450859293E-2</v>
      </c>
    </row>
    <row r="35" spans="1:26" s="7" customFormat="1" x14ac:dyDescent="0.2">
      <c r="A35" s="161" t="s">
        <v>795</v>
      </c>
      <c r="B35" s="169">
        <v>31</v>
      </c>
      <c r="C35" s="170">
        <v>35</v>
      </c>
      <c r="D35" s="171">
        <v>48</v>
      </c>
      <c r="E35" s="172"/>
      <c r="F35" s="173">
        <v>3.0730040866572335E-2</v>
      </c>
      <c r="G35" s="175">
        <v>4.4075195318436011E-2</v>
      </c>
      <c r="H35" s="174">
        <v>4.3678074854869936E-2</v>
      </c>
      <c r="I35" s="172"/>
      <c r="J35" s="169">
        <v>30</v>
      </c>
      <c r="K35" s="170">
        <v>34</v>
      </c>
      <c r="L35" s="171">
        <v>41</v>
      </c>
      <c r="M35" s="172"/>
      <c r="N35" s="173">
        <v>3.1543531740453677E-2</v>
      </c>
      <c r="O35" s="175">
        <v>4.6280329521951685E-2</v>
      </c>
      <c r="P35" s="174">
        <v>4.9100908908353155E-2</v>
      </c>
    </row>
    <row r="36" spans="1:26" s="7" customFormat="1" x14ac:dyDescent="0.2">
      <c r="A36" s="161" t="s">
        <v>145</v>
      </c>
      <c r="B36" s="169">
        <v>29</v>
      </c>
      <c r="C36" s="170">
        <v>15</v>
      </c>
      <c r="D36" s="171">
        <v>8</v>
      </c>
      <c r="E36" s="172"/>
      <c r="F36" s="173">
        <v>3.0359547268514739E-2</v>
      </c>
      <c r="G36" s="175">
        <v>3.299204405564491E-2</v>
      </c>
      <c r="H36" s="174">
        <v>2.6920229943317112E-2</v>
      </c>
      <c r="I36" s="172"/>
      <c r="J36" s="169">
        <v>29</v>
      </c>
      <c r="K36" s="170">
        <v>15</v>
      </c>
      <c r="L36" s="171">
        <v>8</v>
      </c>
      <c r="M36" s="172"/>
      <c r="N36" s="173">
        <v>3.0359547268514739E-2</v>
      </c>
      <c r="O36" s="175">
        <v>3.299204405564491E-2</v>
      </c>
      <c r="P36" s="174">
        <v>2.6920229943317112E-2</v>
      </c>
    </row>
    <row r="37" spans="1:26" s="48" customFormat="1" x14ac:dyDescent="0.2">
      <c r="A37" s="161" t="s">
        <v>625</v>
      </c>
      <c r="B37" s="169">
        <v>503</v>
      </c>
      <c r="C37" s="170">
        <v>401</v>
      </c>
      <c r="D37" s="171">
        <v>601</v>
      </c>
      <c r="E37" s="172"/>
      <c r="F37" s="173">
        <v>1.7174337459420905E-2</v>
      </c>
      <c r="G37" s="175">
        <v>1.7091418957793765E-2</v>
      </c>
      <c r="H37" s="174">
        <v>1.5633273137859394E-2</v>
      </c>
      <c r="I37" s="172"/>
      <c r="J37" s="169">
        <v>398</v>
      </c>
      <c r="K37" s="170">
        <v>262</v>
      </c>
      <c r="L37" s="171">
        <v>308</v>
      </c>
      <c r="M37" s="172"/>
      <c r="N37" s="173">
        <v>2.1825216274633186E-2</v>
      </c>
      <c r="O37" s="175">
        <v>2.5610467541413322E-2</v>
      </c>
      <c r="P37" s="174">
        <v>2.8243525560440637E-2</v>
      </c>
      <c r="Q37" s="7"/>
      <c r="R37" s="7"/>
      <c r="S37" s="7"/>
      <c r="T37" s="7"/>
      <c r="U37" s="7"/>
      <c r="V37" s="7"/>
      <c r="W37" s="7"/>
      <c r="X37" s="7"/>
      <c r="Y37" s="7"/>
      <c r="Z37" s="7"/>
    </row>
    <row r="38" spans="1:26" x14ac:dyDescent="0.2">
      <c r="A38" s="217"/>
      <c r="B38" s="169"/>
      <c r="C38" s="170"/>
      <c r="D38" s="171"/>
      <c r="E38" s="172"/>
      <c r="F38" s="173"/>
      <c r="G38" s="173"/>
      <c r="H38" s="174"/>
      <c r="I38" s="172"/>
      <c r="J38" s="169"/>
      <c r="K38" s="170"/>
      <c r="L38" s="171"/>
      <c r="N38" s="173"/>
      <c r="O38" s="175"/>
      <c r="P38" s="174"/>
      <c r="Q38" s="48"/>
      <c r="R38" s="48"/>
      <c r="S38" s="48"/>
      <c r="T38" s="48"/>
      <c r="U38" s="48"/>
      <c r="V38" s="48"/>
      <c r="W38" s="48"/>
      <c r="X38" s="48"/>
      <c r="Y38" s="48"/>
      <c r="Z38" s="48"/>
    </row>
    <row r="39" spans="1:26" x14ac:dyDescent="0.2">
      <c r="A39" s="160"/>
      <c r="B39" s="156"/>
      <c r="C39" s="157"/>
      <c r="D39" s="156"/>
      <c r="E39" s="157"/>
      <c r="F39" s="128"/>
      <c r="G39" s="7"/>
      <c r="H39" s="7"/>
      <c r="I39" s="7"/>
      <c r="J39" s="7"/>
      <c r="K39" s="145"/>
      <c r="L39" s="145"/>
      <c r="N39" s="146"/>
      <c r="O39" s="146"/>
      <c r="P39" s="147"/>
    </row>
    <row r="40" spans="1:26" x14ac:dyDescent="0.2">
      <c r="A40" s="5"/>
      <c r="B40" s="108" t="s">
        <v>138</v>
      </c>
      <c r="C40" s="12" t="s">
        <v>404</v>
      </c>
      <c r="D40" s="12" t="s">
        <v>195</v>
      </c>
      <c r="E40" s="108" t="s">
        <v>196</v>
      </c>
      <c r="F40" s="7"/>
      <c r="G40" s="48"/>
      <c r="K40" s="7"/>
      <c r="L40" s="7"/>
      <c r="N40" s="7"/>
      <c r="O40" s="7"/>
      <c r="P40" s="7"/>
    </row>
    <row r="41" spans="1:26" x14ac:dyDescent="0.2">
      <c r="A41" s="5" t="s">
        <v>1109</v>
      </c>
      <c r="B41" s="69">
        <v>13</v>
      </c>
      <c r="C41" s="69">
        <v>0</v>
      </c>
      <c r="D41" s="69">
        <v>0</v>
      </c>
      <c r="E41" s="69">
        <v>0</v>
      </c>
      <c r="F41" s="7"/>
      <c r="G41" s="48"/>
      <c r="K41" s="7"/>
      <c r="L41" s="7"/>
      <c r="N41" s="7"/>
      <c r="O41" s="7"/>
      <c r="P41" s="7"/>
    </row>
    <row r="42" spans="1:26" x14ac:dyDescent="0.2">
      <c r="A42" s="5" t="s">
        <v>1542</v>
      </c>
      <c r="B42" s="69">
        <v>13</v>
      </c>
      <c r="C42" s="69">
        <v>0</v>
      </c>
      <c r="D42" s="69">
        <v>1</v>
      </c>
      <c r="E42" s="69">
        <v>0</v>
      </c>
      <c r="F42" s="7"/>
      <c r="G42" s="48"/>
      <c r="K42" s="7"/>
      <c r="L42" s="7"/>
      <c r="N42" s="7"/>
      <c r="O42" s="7"/>
      <c r="P42" s="7"/>
    </row>
    <row r="43" spans="1:26" x14ac:dyDescent="0.2">
      <c r="A43" s="5" t="s">
        <v>1543</v>
      </c>
      <c r="B43" s="69">
        <v>6</v>
      </c>
      <c r="C43" s="69">
        <v>1</v>
      </c>
      <c r="D43" s="69">
        <v>2</v>
      </c>
      <c r="E43" s="69">
        <v>1</v>
      </c>
      <c r="F43" s="7"/>
      <c r="G43" s="48"/>
      <c r="K43" s="7"/>
      <c r="L43" s="7"/>
      <c r="N43" s="7"/>
      <c r="O43" s="7"/>
      <c r="P43" s="7"/>
    </row>
    <row r="44" spans="1:26" x14ac:dyDescent="0.2">
      <c r="A44" s="5" t="s">
        <v>1544</v>
      </c>
      <c r="B44" s="69">
        <v>12</v>
      </c>
      <c r="C44" s="69">
        <v>1</v>
      </c>
      <c r="D44" s="69">
        <v>0</v>
      </c>
      <c r="E44" s="69">
        <v>0</v>
      </c>
      <c r="F44" s="7"/>
      <c r="G44" s="48"/>
      <c r="K44" s="7"/>
      <c r="L44" s="7"/>
      <c r="N44" s="7"/>
      <c r="O44" s="7"/>
      <c r="P44" s="7"/>
    </row>
    <row r="45" spans="1:26" x14ac:dyDescent="0.2">
      <c r="A45" s="5" t="s">
        <v>1545</v>
      </c>
      <c r="B45" s="69">
        <v>18</v>
      </c>
      <c r="C45" s="69">
        <v>1</v>
      </c>
      <c r="D45" s="69">
        <v>0</v>
      </c>
      <c r="E45" s="69">
        <v>0</v>
      </c>
      <c r="F45" s="7"/>
      <c r="G45" s="48"/>
      <c r="K45" s="7"/>
      <c r="L45" s="7"/>
      <c r="N45" s="7"/>
      <c r="O45" s="7"/>
      <c r="P45" s="7"/>
    </row>
    <row r="46" spans="1:26" x14ac:dyDescent="0.2">
      <c r="A46" s="5" t="s">
        <v>1546</v>
      </c>
      <c r="B46" s="69">
        <v>15</v>
      </c>
      <c r="C46" s="69">
        <v>1</v>
      </c>
      <c r="D46" s="69">
        <v>1</v>
      </c>
      <c r="E46" s="69" t="s">
        <v>247</v>
      </c>
      <c r="F46" s="7"/>
      <c r="G46" s="48"/>
      <c r="K46" s="7"/>
      <c r="L46" s="7"/>
      <c r="N46" s="7"/>
      <c r="O46" s="7"/>
      <c r="P46" s="7"/>
    </row>
    <row r="47" spans="1:26" x14ac:dyDescent="0.2">
      <c r="A47" s="5" t="s">
        <v>1547</v>
      </c>
      <c r="B47" s="69">
        <v>14</v>
      </c>
      <c r="C47" s="69">
        <v>0</v>
      </c>
      <c r="D47" s="69">
        <v>0</v>
      </c>
      <c r="E47" s="69">
        <v>0</v>
      </c>
      <c r="F47" s="48"/>
      <c r="H47" s="48"/>
      <c r="I47" s="48"/>
      <c r="J47" s="48"/>
      <c r="K47" s="48"/>
      <c r="L47" s="48"/>
      <c r="N47" s="48"/>
      <c r="O47" s="48"/>
      <c r="P47" s="48"/>
    </row>
    <row r="48" spans="1:26" x14ac:dyDescent="0.2">
      <c r="A48" s="5" t="s">
        <v>1548</v>
      </c>
      <c r="B48" s="69" t="s">
        <v>1549</v>
      </c>
      <c r="C48" s="69">
        <v>1</v>
      </c>
      <c r="D48" s="69">
        <v>0</v>
      </c>
      <c r="E48" s="69" t="s">
        <v>247</v>
      </c>
    </row>
    <row r="49" spans="1:26" s="7" customFormat="1" x14ac:dyDescent="0.2">
      <c r="A49" s="142"/>
      <c r="B49" s="106"/>
      <c r="C49" s="106"/>
      <c r="D49" s="106"/>
      <c r="E49" s="106"/>
      <c r="F49" s="100"/>
      <c r="G49" s="100"/>
      <c r="H49" s="100"/>
      <c r="I49" s="100"/>
      <c r="J49" s="100"/>
      <c r="K49" s="100"/>
      <c r="L49" s="100"/>
      <c r="M49" s="145"/>
      <c r="N49" s="100"/>
      <c r="O49" s="100"/>
      <c r="P49" s="100"/>
      <c r="Q49" s="100"/>
      <c r="R49" s="100"/>
      <c r="S49" s="100"/>
      <c r="T49" s="100"/>
      <c r="U49" s="100"/>
      <c r="V49" s="100"/>
      <c r="W49" s="100"/>
      <c r="X49" s="100"/>
      <c r="Y49" s="100"/>
      <c r="Z49" s="100"/>
    </row>
    <row r="50" spans="1:26" s="7" customFormat="1" x14ac:dyDescent="0.2">
      <c r="A50" s="116"/>
      <c r="B50" s="117" t="s">
        <v>194</v>
      </c>
      <c r="C50" s="117" t="s">
        <v>437</v>
      </c>
      <c r="D50" s="117" t="s">
        <v>438</v>
      </c>
      <c r="E50" s="117" t="s">
        <v>439</v>
      </c>
      <c r="F50" s="129"/>
      <c r="G50" s="100"/>
      <c r="L50" s="145"/>
      <c r="M50" s="145"/>
      <c r="N50" s="145"/>
      <c r="O50" s="146"/>
      <c r="P50" s="146"/>
      <c r="Q50" s="147"/>
      <c r="R50" s="146"/>
      <c r="S50" s="148"/>
      <c r="T50" s="148"/>
      <c r="U50" s="148"/>
      <c r="V50" s="148"/>
    </row>
    <row r="51" spans="1:26" s="7" customFormat="1" x14ac:dyDescent="0.2">
      <c r="A51" s="114" t="s">
        <v>1550</v>
      </c>
      <c r="B51" s="120">
        <v>220</v>
      </c>
      <c r="C51" s="121">
        <v>43</v>
      </c>
      <c r="D51" s="120">
        <v>215</v>
      </c>
      <c r="E51" s="120">
        <v>5</v>
      </c>
      <c r="F51" s="120"/>
      <c r="G51" s="121"/>
      <c r="H51" s="120"/>
      <c r="I51" s="120"/>
      <c r="L51" s="145"/>
      <c r="M51" s="145"/>
      <c r="N51" s="145"/>
      <c r="O51" s="146"/>
      <c r="P51" s="146"/>
      <c r="Q51" s="147"/>
      <c r="R51" s="146"/>
      <c r="S51" s="148"/>
      <c r="T51" s="148"/>
      <c r="U51" s="148"/>
      <c r="V51" s="148"/>
    </row>
    <row r="52" spans="1:26" s="7" customFormat="1" x14ac:dyDescent="0.2">
      <c r="A52" s="114" t="s">
        <v>1551</v>
      </c>
      <c r="B52" s="120">
        <v>211</v>
      </c>
      <c r="C52" s="121">
        <v>14.071428571428571</v>
      </c>
      <c r="D52" s="120">
        <v>197</v>
      </c>
      <c r="E52" s="120">
        <v>14</v>
      </c>
      <c r="F52" s="120"/>
      <c r="G52" s="121"/>
      <c r="H52" s="120"/>
      <c r="I52" s="120"/>
      <c r="L52" s="145"/>
      <c r="M52" s="145"/>
      <c r="N52" s="145"/>
      <c r="O52" s="146"/>
      <c r="P52" s="146"/>
      <c r="Q52" s="147"/>
      <c r="R52" s="146"/>
      <c r="S52" s="148"/>
      <c r="T52" s="148"/>
      <c r="U52" s="148"/>
      <c r="V52" s="148"/>
    </row>
    <row r="53" spans="1:26" s="7" customFormat="1" x14ac:dyDescent="0.2">
      <c r="A53" s="114" t="s">
        <v>1552</v>
      </c>
      <c r="B53" s="120">
        <v>188</v>
      </c>
      <c r="C53" s="121">
        <v>36.6</v>
      </c>
      <c r="D53" s="120">
        <v>183</v>
      </c>
      <c r="E53" s="120">
        <v>5</v>
      </c>
      <c r="F53" s="120"/>
      <c r="G53" s="121"/>
      <c r="H53" s="120"/>
      <c r="I53" s="120"/>
      <c r="L53" s="145"/>
      <c r="M53" s="145"/>
      <c r="N53" s="145"/>
      <c r="O53" s="146"/>
      <c r="P53" s="146"/>
      <c r="Q53" s="147"/>
      <c r="R53" s="146"/>
      <c r="S53" s="148"/>
      <c r="T53" s="148"/>
      <c r="U53" s="148"/>
      <c r="V53" s="148"/>
    </row>
    <row r="54" spans="1:26" s="7" customFormat="1" x14ac:dyDescent="0.2">
      <c r="A54" s="114" t="s">
        <v>1553</v>
      </c>
      <c r="B54" s="120">
        <v>217</v>
      </c>
      <c r="C54" s="121">
        <v>216</v>
      </c>
      <c r="D54" s="120">
        <v>216</v>
      </c>
      <c r="E54" s="120">
        <v>1</v>
      </c>
      <c r="F54" s="120"/>
      <c r="G54" s="121"/>
      <c r="H54" s="120"/>
      <c r="I54" s="120"/>
      <c r="L54" s="145"/>
      <c r="M54" s="145"/>
      <c r="N54" s="145"/>
      <c r="O54" s="146"/>
      <c r="P54" s="146"/>
      <c r="Q54" s="147"/>
      <c r="R54" s="146"/>
      <c r="S54" s="148"/>
      <c r="T54" s="148"/>
      <c r="U54" s="148"/>
      <c r="V54" s="148"/>
    </row>
    <row r="55" spans="1:26" s="7" customFormat="1" x14ac:dyDescent="0.2">
      <c r="A55" s="114" t="s">
        <v>1554</v>
      </c>
      <c r="B55" s="120">
        <v>200</v>
      </c>
      <c r="C55" s="121">
        <v>39</v>
      </c>
      <c r="D55" s="120">
        <v>195</v>
      </c>
      <c r="E55" s="120">
        <v>5</v>
      </c>
      <c r="F55" s="120"/>
      <c r="G55" s="121"/>
      <c r="H55" s="120"/>
      <c r="I55" s="120"/>
      <c r="L55" s="145"/>
      <c r="M55" s="145"/>
      <c r="N55" s="145"/>
      <c r="O55" s="146"/>
      <c r="P55" s="146"/>
      <c r="Q55" s="147"/>
      <c r="R55" s="146"/>
      <c r="S55" s="148"/>
      <c r="T55" s="148"/>
      <c r="U55" s="148"/>
      <c r="V55" s="148"/>
    </row>
    <row r="56" spans="1:26" s="7" customFormat="1" x14ac:dyDescent="0.2">
      <c r="A56" s="114" t="s">
        <v>1555</v>
      </c>
      <c r="B56" s="120">
        <v>226</v>
      </c>
      <c r="C56" s="121">
        <v>2.6451612903225805</v>
      </c>
      <c r="D56" s="120">
        <v>164</v>
      </c>
      <c r="E56" s="120">
        <v>62</v>
      </c>
      <c r="F56" s="120"/>
      <c r="G56" s="121"/>
      <c r="H56" s="120"/>
      <c r="I56" s="120"/>
      <c r="L56" s="145"/>
      <c r="M56" s="145"/>
      <c r="N56" s="145"/>
      <c r="O56" s="146"/>
      <c r="P56" s="146"/>
      <c r="Q56" s="147"/>
      <c r="R56" s="146"/>
      <c r="S56" s="148"/>
      <c r="T56" s="148"/>
      <c r="U56" s="148"/>
      <c r="V56" s="148"/>
    </row>
    <row r="57" spans="1:26" s="7" customFormat="1" x14ac:dyDescent="0.2">
      <c r="A57" s="114" t="s">
        <v>1556</v>
      </c>
      <c r="B57" s="120">
        <v>196</v>
      </c>
      <c r="C57" s="121">
        <v>64.333333333333329</v>
      </c>
      <c r="D57" s="120">
        <v>193</v>
      </c>
      <c r="E57" s="120">
        <v>3</v>
      </c>
      <c r="F57" s="120"/>
      <c r="G57" s="121"/>
      <c r="H57" s="120"/>
      <c r="I57" s="120"/>
      <c r="K57" s="145"/>
      <c r="L57" s="145"/>
      <c r="M57" s="145"/>
      <c r="N57" s="146"/>
      <c r="O57" s="146"/>
      <c r="P57" s="147"/>
      <c r="Q57" s="147"/>
      <c r="R57" s="146"/>
      <c r="S57" s="148"/>
      <c r="T57" s="148"/>
      <c r="U57" s="148"/>
      <c r="V57" s="148"/>
    </row>
    <row r="58" spans="1:26" s="7" customFormat="1" x14ac:dyDescent="0.2">
      <c r="A58" s="114" t="s">
        <v>1117</v>
      </c>
      <c r="B58" s="120">
        <v>212</v>
      </c>
      <c r="C58" s="121">
        <v>41.4</v>
      </c>
      <c r="D58" s="120">
        <v>207</v>
      </c>
      <c r="E58" s="120">
        <v>5</v>
      </c>
      <c r="F58" s="120"/>
      <c r="G58" s="121"/>
      <c r="H58" s="120"/>
      <c r="I58" s="120"/>
      <c r="K58" s="145"/>
      <c r="L58" s="145"/>
      <c r="M58" s="145"/>
      <c r="N58" s="146"/>
      <c r="O58" s="146"/>
      <c r="P58" s="147"/>
      <c r="Q58" s="146"/>
      <c r="R58" s="148"/>
      <c r="S58" s="148"/>
      <c r="T58" s="148"/>
      <c r="U58" s="148"/>
    </row>
    <row r="59" spans="1:26" s="7" customFormat="1" x14ac:dyDescent="0.2">
      <c r="A59" s="114"/>
      <c r="B59" s="115"/>
      <c r="C59" s="113"/>
      <c r="D59" s="115"/>
      <c r="E59" s="115"/>
      <c r="F59" s="115"/>
      <c r="K59" s="145"/>
      <c r="L59" s="145"/>
      <c r="M59" s="145"/>
      <c r="N59" s="146"/>
      <c r="O59" s="146"/>
      <c r="P59" s="147"/>
      <c r="Q59" s="146"/>
      <c r="R59" s="148"/>
      <c r="S59" s="148"/>
      <c r="T59" s="148"/>
      <c r="U59" s="148"/>
    </row>
    <row r="60" spans="1:26" s="7" customFormat="1" x14ac:dyDescent="0.2">
      <c r="A60" s="116" t="s">
        <v>440</v>
      </c>
      <c r="B60" s="117" t="s">
        <v>441</v>
      </c>
      <c r="C60" s="117" t="s">
        <v>171</v>
      </c>
      <c r="D60" s="117" t="s">
        <v>438</v>
      </c>
      <c r="E60" s="117" t="s">
        <v>439</v>
      </c>
      <c r="F60" s="117"/>
      <c r="K60" s="145"/>
      <c r="L60" s="145"/>
      <c r="M60" s="145"/>
      <c r="N60" s="146"/>
      <c r="O60" s="146"/>
      <c r="P60" s="147"/>
      <c r="Q60" s="146"/>
      <c r="R60" s="148"/>
      <c r="S60" s="148"/>
      <c r="T60" s="148"/>
      <c r="U60" s="148"/>
    </row>
    <row r="61" spans="1:26" s="7" customFormat="1" x14ac:dyDescent="0.2">
      <c r="A61" s="114" t="s">
        <v>1550</v>
      </c>
      <c r="B61" s="119">
        <v>24894.47</v>
      </c>
      <c r="C61" s="119">
        <v>19808.330000000002</v>
      </c>
      <c r="D61" s="119">
        <v>22351.4</v>
      </c>
      <c r="E61" s="119">
        <v>-2543.0700000000002</v>
      </c>
      <c r="F61" s="119"/>
      <c r="G61" s="119"/>
      <c r="H61" s="119"/>
      <c r="I61" s="119"/>
      <c r="K61" s="145"/>
      <c r="L61" s="145"/>
      <c r="M61" s="145"/>
      <c r="N61" s="146"/>
      <c r="O61" s="146"/>
      <c r="P61" s="147"/>
      <c r="Q61" s="146"/>
      <c r="R61" s="148"/>
      <c r="S61" s="148"/>
      <c r="T61" s="148"/>
      <c r="U61" s="148"/>
    </row>
    <row r="62" spans="1:26" s="7" customFormat="1" x14ac:dyDescent="0.2">
      <c r="A62" s="114" t="s">
        <v>1551</v>
      </c>
      <c r="B62" s="119">
        <v>21557.340000000004</v>
      </c>
      <c r="C62" s="119">
        <v>11481.640000000001</v>
      </c>
      <c r="D62" s="119">
        <v>16519.490000000002</v>
      </c>
      <c r="E62" s="119">
        <v>-5037.8500000000004</v>
      </c>
      <c r="F62" s="119"/>
      <c r="G62" s="119"/>
      <c r="H62" s="119"/>
      <c r="I62" s="119"/>
      <c r="K62" s="145"/>
      <c r="L62" s="145"/>
      <c r="M62" s="145"/>
      <c r="N62" s="146"/>
      <c r="O62" s="146"/>
      <c r="P62" s="147"/>
      <c r="Q62" s="146"/>
      <c r="R62" s="148"/>
      <c r="S62" s="148"/>
      <c r="T62" s="148"/>
      <c r="U62" s="148"/>
    </row>
    <row r="63" spans="1:26" s="7" customFormat="1" x14ac:dyDescent="0.2">
      <c r="A63" s="114" t="s">
        <v>1552</v>
      </c>
      <c r="B63" s="119">
        <v>18138.479999999996</v>
      </c>
      <c r="C63" s="119">
        <v>15713.639999999998</v>
      </c>
      <c r="D63" s="119">
        <v>16926.059999999998</v>
      </c>
      <c r="E63" s="119">
        <v>-1212.42</v>
      </c>
      <c r="F63" s="119"/>
      <c r="G63" s="119"/>
      <c r="H63" s="119"/>
      <c r="I63" s="119"/>
      <c r="K63" s="145"/>
      <c r="L63" s="145"/>
      <c r="M63" s="145"/>
      <c r="N63" s="146"/>
      <c r="O63" s="146"/>
      <c r="P63" s="147"/>
      <c r="Q63" s="146"/>
      <c r="R63" s="148"/>
      <c r="S63" s="148"/>
      <c r="T63" s="148"/>
      <c r="U63" s="148"/>
    </row>
    <row r="64" spans="1:26" s="7" customFormat="1" x14ac:dyDescent="0.2">
      <c r="A64" s="114" t="s">
        <v>1553</v>
      </c>
      <c r="B64" s="119">
        <v>27670.260000000002</v>
      </c>
      <c r="C64" s="119">
        <v>27470.840000000004</v>
      </c>
      <c r="D64" s="119">
        <v>27570.550000000003</v>
      </c>
      <c r="E64" s="119">
        <v>-99.71</v>
      </c>
      <c r="F64" s="119"/>
      <c r="G64" s="119"/>
      <c r="H64" s="119"/>
      <c r="I64" s="119"/>
      <c r="K64" s="145"/>
      <c r="L64" s="145"/>
      <c r="M64" s="145"/>
      <c r="N64" s="146"/>
      <c r="O64" s="146"/>
      <c r="P64" s="147"/>
      <c r="Q64" s="146"/>
      <c r="R64" s="148"/>
      <c r="S64" s="148"/>
      <c r="T64" s="148"/>
      <c r="U64" s="148"/>
    </row>
    <row r="65" spans="1:26" x14ac:dyDescent="0.2">
      <c r="A65" s="114" t="s">
        <v>1554</v>
      </c>
      <c r="B65" s="119">
        <v>27164.33</v>
      </c>
      <c r="C65" s="119">
        <v>17333.690000000002</v>
      </c>
      <c r="D65" s="119">
        <v>22249.010000000002</v>
      </c>
      <c r="E65" s="119">
        <v>-4915.32</v>
      </c>
      <c r="F65" s="119"/>
      <c r="G65" s="119"/>
      <c r="H65" s="119"/>
      <c r="I65" s="119"/>
      <c r="J65" s="7"/>
      <c r="K65" s="145"/>
      <c r="M65" s="145"/>
      <c r="N65" s="146"/>
      <c r="O65" s="146"/>
      <c r="Q65" s="146"/>
      <c r="R65" s="148"/>
      <c r="S65" s="148"/>
      <c r="T65" s="148"/>
      <c r="U65" s="148"/>
      <c r="V65" s="7"/>
      <c r="W65" s="7"/>
      <c r="X65" s="7"/>
      <c r="Y65" s="7"/>
      <c r="Z65" s="7"/>
    </row>
    <row r="66" spans="1:26" x14ac:dyDescent="0.2">
      <c r="A66" s="114" t="s">
        <v>1555</v>
      </c>
      <c r="B66" s="119">
        <v>57337.33</v>
      </c>
      <c r="C66" s="119">
        <v>-27631.710000000006</v>
      </c>
      <c r="D66" s="119">
        <v>14852.81</v>
      </c>
      <c r="E66" s="119">
        <v>-42484.520000000004</v>
      </c>
      <c r="F66" s="119"/>
      <c r="G66" s="119"/>
      <c r="H66" s="119"/>
      <c r="I66" s="119"/>
      <c r="J66" s="7"/>
      <c r="K66" s="145"/>
      <c r="M66" s="145"/>
      <c r="N66" s="146"/>
      <c r="O66" s="146"/>
    </row>
    <row r="67" spans="1:26" x14ac:dyDescent="0.2">
      <c r="A67" s="114" t="s">
        <v>1556</v>
      </c>
      <c r="B67" s="119">
        <v>26546.190000000002</v>
      </c>
      <c r="C67" s="119">
        <v>25096.550000000003</v>
      </c>
      <c r="D67" s="119">
        <v>25821.370000000003</v>
      </c>
      <c r="E67" s="119">
        <v>-724.81999999999994</v>
      </c>
      <c r="F67" s="119"/>
      <c r="G67" s="119"/>
      <c r="H67" s="119"/>
      <c r="I67" s="119"/>
      <c r="J67" s="7"/>
      <c r="K67" s="145"/>
      <c r="M67" s="145"/>
      <c r="N67" s="146"/>
      <c r="O67" s="146"/>
    </row>
    <row r="68" spans="1:26" x14ac:dyDescent="0.2">
      <c r="A68" s="114" t="s">
        <v>1117</v>
      </c>
      <c r="B68" s="119">
        <v>43184.82</v>
      </c>
      <c r="C68" s="119">
        <v>24486.299999999996</v>
      </c>
      <c r="D68" s="119">
        <v>33835.56</v>
      </c>
      <c r="E68" s="119">
        <v>-9349.26</v>
      </c>
      <c r="F68" s="119"/>
      <c r="G68" s="119"/>
      <c r="H68" s="119"/>
      <c r="I68" s="119"/>
      <c r="J68" s="7"/>
      <c r="K68" s="145"/>
      <c r="M68" s="145"/>
      <c r="N68" s="146"/>
      <c r="O68" s="146"/>
    </row>
    <row r="69" spans="1:26" x14ac:dyDescent="0.2">
      <c r="A69" s="116" t="s">
        <v>860</v>
      </c>
      <c r="B69" s="184"/>
      <c r="C69" s="184"/>
      <c r="D69" s="184"/>
      <c r="E69" s="184"/>
      <c r="F69" s="129"/>
      <c r="H69" s="7"/>
      <c r="I69" s="7"/>
      <c r="J69" s="7"/>
      <c r="K69" s="7"/>
      <c r="L69" s="145"/>
      <c r="N69" s="145"/>
      <c r="O69" s="146"/>
      <c r="P69" s="146"/>
    </row>
    <row r="70" spans="1:26" x14ac:dyDescent="0.2">
      <c r="A70" s="208"/>
      <c r="B70" s="184"/>
      <c r="C70" s="184"/>
      <c r="D70" s="184"/>
      <c r="E70" s="184"/>
      <c r="F70" s="129"/>
      <c r="H70" s="7"/>
      <c r="I70" s="7"/>
      <c r="J70" s="7"/>
      <c r="K70" s="7"/>
      <c r="L70" s="145"/>
      <c r="N70" s="145"/>
      <c r="O70" s="146"/>
      <c r="P70" s="146"/>
    </row>
    <row r="71" spans="1:26" x14ac:dyDescent="0.2">
      <c r="A71" s="208"/>
      <c r="B71" s="184"/>
      <c r="C71" s="184"/>
      <c r="D71" s="184"/>
      <c r="E71" s="184"/>
      <c r="F71" s="129"/>
      <c r="H71" s="7"/>
      <c r="I71" s="7"/>
      <c r="J71" s="7"/>
      <c r="K71" s="7"/>
      <c r="L71" s="145"/>
      <c r="N71" s="145"/>
      <c r="O71" s="146"/>
      <c r="P71" s="146"/>
    </row>
    <row r="72" spans="1:26" x14ac:dyDescent="0.2">
      <c r="A72" s="208"/>
      <c r="B72" s="184"/>
      <c r="C72" s="184"/>
      <c r="D72" s="184"/>
      <c r="E72" s="184"/>
      <c r="F72" s="129"/>
      <c r="H72" s="7"/>
      <c r="I72" s="7"/>
      <c r="J72" s="7"/>
      <c r="K72" s="7"/>
      <c r="L72" s="145"/>
      <c r="N72" s="145"/>
      <c r="O72" s="146"/>
      <c r="P72" s="146"/>
    </row>
    <row r="73" spans="1:26" x14ac:dyDescent="0.2">
      <c r="A73" s="208"/>
      <c r="B73" s="192" t="s">
        <v>138</v>
      </c>
      <c r="C73" s="192" t="s">
        <v>404</v>
      </c>
      <c r="D73" s="192" t="s">
        <v>195</v>
      </c>
      <c r="E73" s="192" t="s">
        <v>196</v>
      </c>
      <c r="F73" s="129"/>
      <c r="H73" s="7"/>
      <c r="I73" s="7"/>
      <c r="J73" s="7"/>
      <c r="K73" s="7"/>
      <c r="L73" s="145"/>
      <c r="N73" s="145"/>
      <c r="O73" s="146"/>
      <c r="P73" s="146"/>
    </row>
    <row r="74" spans="1:26" x14ac:dyDescent="0.2">
      <c r="A74" s="198" t="s">
        <v>1106</v>
      </c>
      <c r="B74" s="184">
        <v>202</v>
      </c>
      <c r="C74" s="184">
        <v>5</v>
      </c>
      <c r="D74" s="184">
        <v>5</v>
      </c>
      <c r="E74" s="184">
        <v>0</v>
      </c>
      <c r="F74" s="129"/>
      <c r="H74" s="7"/>
      <c r="I74" s="7"/>
      <c r="J74" s="7"/>
      <c r="K74" s="7"/>
      <c r="L74" s="145"/>
      <c r="N74" s="145"/>
      <c r="O74" s="146"/>
      <c r="P74" s="146"/>
    </row>
    <row r="75" spans="1:26" x14ac:dyDescent="0.2">
      <c r="A75" s="198">
        <v>2021</v>
      </c>
      <c r="B75" s="184">
        <v>353</v>
      </c>
      <c r="C75" s="184">
        <v>19</v>
      </c>
      <c r="D75" s="184">
        <v>4</v>
      </c>
      <c r="E75" s="184">
        <v>1</v>
      </c>
      <c r="F75" s="129"/>
      <c r="H75" s="7"/>
      <c r="I75" s="7"/>
      <c r="J75" s="7"/>
      <c r="K75" s="7"/>
      <c r="L75" s="145"/>
      <c r="N75" s="145"/>
      <c r="O75" s="146"/>
      <c r="P75" s="146"/>
    </row>
    <row r="76" spans="1:26" x14ac:dyDescent="0.2">
      <c r="A76" s="198">
        <v>2020</v>
      </c>
      <c r="B76" s="184">
        <v>287</v>
      </c>
      <c r="C76" s="184">
        <v>11</v>
      </c>
      <c r="D76" s="184">
        <v>27</v>
      </c>
      <c r="E76" s="184">
        <v>42</v>
      </c>
      <c r="F76" s="129"/>
      <c r="H76" s="7"/>
      <c r="I76" s="7"/>
      <c r="J76" s="7"/>
      <c r="K76" s="7"/>
      <c r="L76" s="145"/>
      <c r="N76" s="145"/>
      <c r="O76" s="146"/>
      <c r="P76" s="146"/>
    </row>
    <row r="77" spans="1:26" x14ac:dyDescent="0.2">
      <c r="A77" s="198">
        <v>2019</v>
      </c>
      <c r="B77" s="184">
        <v>355</v>
      </c>
      <c r="C77" s="184">
        <v>6</v>
      </c>
      <c r="D77" s="184">
        <v>7</v>
      </c>
      <c r="E77" s="184">
        <v>0</v>
      </c>
      <c r="F77" s="129"/>
      <c r="H77" s="7"/>
      <c r="I77" s="7"/>
      <c r="J77" s="7"/>
      <c r="K77" s="7"/>
      <c r="L77" s="145"/>
      <c r="N77" s="145"/>
      <c r="O77" s="146"/>
      <c r="P77" s="146"/>
    </row>
    <row r="78" spans="1:26" x14ac:dyDescent="0.2">
      <c r="A78" s="198">
        <v>2018</v>
      </c>
      <c r="B78" s="184">
        <v>374</v>
      </c>
      <c r="C78" s="184">
        <v>6</v>
      </c>
      <c r="D78" s="184">
        <v>3</v>
      </c>
      <c r="E78" s="184">
        <v>0</v>
      </c>
      <c r="F78" s="129"/>
      <c r="H78" s="7"/>
      <c r="I78" s="7"/>
      <c r="J78" s="7"/>
      <c r="K78" s="7"/>
      <c r="L78" s="145"/>
      <c r="N78" s="145"/>
      <c r="O78" s="146"/>
      <c r="P78" s="146"/>
    </row>
    <row r="79" spans="1:26" x14ac:dyDescent="0.2">
      <c r="A79" s="198">
        <v>2017</v>
      </c>
      <c r="B79" s="184">
        <v>351</v>
      </c>
      <c r="C79" s="184">
        <v>5</v>
      </c>
      <c r="D79" s="184">
        <v>9</v>
      </c>
      <c r="E79" s="184">
        <v>2</v>
      </c>
      <c r="F79" s="129"/>
      <c r="H79" s="7"/>
      <c r="I79" s="7"/>
      <c r="J79" s="7"/>
      <c r="K79" s="7"/>
      <c r="L79" s="145"/>
      <c r="N79" s="145"/>
      <c r="O79" s="146"/>
      <c r="P79" s="146"/>
    </row>
    <row r="80" spans="1:26" x14ac:dyDescent="0.2">
      <c r="A80" s="5">
        <v>2016</v>
      </c>
      <c r="B80" s="68" t="s">
        <v>732</v>
      </c>
      <c r="C80" s="69">
        <v>7</v>
      </c>
      <c r="D80" s="69">
        <v>19</v>
      </c>
      <c r="E80" s="68" t="s">
        <v>611</v>
      </c>
      <c r="F80" s="129"/>
      <c r="H80" s="7"/>
      <c r="I80" s="7"/>
      <c r="J80" s="7"/>
      <c r="K80" s="7"/>
      <c r="L80" s="145"/>
      <c r="N80" s="145"/>
      <c r="O80" s="146"/>
      <c r="P80" s="146"/>
    </row>
    <row r="81" spans="1:26" x14ac:dyDescent="0.2">
      <c r="A81" s="5">
        <v>2015</v>
      </c>
      <c r="B81" s="68" t="s">
        <v>732</v>
      </c>
      <c r="C81" s="69">
        <v>7</v>
      </c>
      <c r="D81" s="69">
        <v>16</v>
      </c>
      <c r="E81" s="68" t="s">
        <v>722</v>
      </c>
    </row>
    <row r="82" spans="1:26" x14ac:dyDescent="0.2">
      <c r="A82" s="142" t="s">
        <v>639</v>
      </c>
      <c r="B82" s="69">
        <v>375</v>
      </c>
      <c r="C82" s="69">
        <v>8</v>
      </c>
      <c r="D82" s="69">
        <v>8</v>
      </c>
      <c r="E82" s="69">
        <v>0</v>
      </c>
    </row>
    <row r="83" spans="1:26" x14ac:dyDescent="0.2">
      <c r="A83" s="142">
        <v>2013</v>
      </c>
      <c r="B83" s="69">
        <v>366</v>
      </c>
      <c r="C83" s="69">
        <v>15</v>
      </c>
      <c r="D83" s="69">
        <v>12</v>
      </c>
      <c r="E83" s="69">
        <v>0</v>
      </c>
    </row>
    <row r="84" spans="1:26" x14ac:dyDescent="0.2">
      <c r="A84" s="142" t="s">
        <v>570</v>
      </c>
      <c r="B84" s="69">
        <v>333</v>
      </c>
      <c r="C84" s="69">
        <v>15</v>
      </c>
      <c r="D84" s="69">
        <v>11</v>
      </c>
      <c r="E84" s="69">
        <v>1</v>
      </c>
    </row>
    <row r="85" spans="1:26" x14ac:dyDescent="0.2">
      <c r="A85" s="142" t="s">
        <v>542</v>
      </c>
      <c r="B85" s="69">
        <v>320</v>
      </c>
      <c r="C85" s="69">
        <v>22</v>
      </c>
      <c r="D85" s="69">
        <v>5</v>
      </c>
      <c r="E85" s="69" t="s">
        <v>247</v>
      </c>
    </row>
    <row r="86" spans="1:26" x14ac:dyDescent="0.2">
      <c r="A86" s="142" t="s">
        <v>469</v>
      </c>
      <c r="B86" s="69">
        <v>243</v>
      </c>
      <c r="C86" s="69">
        <v>13</v>
      </c>
      <c r="D86" s="69">
        <v>4</v>
      </c>
      <c r="E86" s="69">
        <v>1</v>
      </c>
    </row>
    <row r="87" spans="1:26" s="7" customFormat="1" x14ac:dyDescent="0.2">
      <c r="A87" s="142" t="s">
        <v>433</v>
      </c>
      <c r="B87" s="69">
        <v>151</v>
      </c>
      <c r="C87" s="69">
        <v>6</v>
      </c>
      <c r="D87" s="69">
        <v>68</v>
      </c>
      <c r="E87" s="69">
        <v>10</v>
      </c>
      <c r="F87" s="100"/>
      <c r="G87" s="100"/>
      <c r="H87" s="100"/>
      <c r="I87" s="100"/>
      <c r="J87" s="100"/>
      <c r="K87" s="100"/>
      <c r="L87" s="100"/>
      <c r="M87" s="145"/>
      <c r="N87" s="100"/>
      <c r="O87" s="100"/>
      <c r="P87" s="100"/>
      <c r="Q87" s="100"/>
      <c r="R87" s="100"/>
      <c r="S87" s="100"/>
      <c r="T87" s="100"/>
      <c r="U87" s="100"/>
      <c r="V87" s="100"/>
      <c r="W87" s="100"/>
      <c r="X87" s="100"/>
      <c r="Y87" s="100"/>
      <c r="Z87" s="100"/>
    </row>
    <row r="88" spans="1:26" s="7" customFormat="1" x14ac:dyDescent="0.2">
      <c r="A88" s="142" t="s">
        <v>394</v>
      </c>
      <c r="B88" s="68" t="s">
        <v>636</v>
      </c>
      <c r="C88" s="69">
        <v>5</v>
      </c>
      <c r="D88" s="69">
        <v>40</v>
      </c>
      <c r="E88" s="68" t="s">
        <v>614</v>
      </c>
      <c r="F88" s="100"/>
      <c r="G88" s="100"/>
      <c r="H88" s="100"/>
      <c r="I88" s="100"/>
      <c r="J88" s="100"/>
      <c r="K88" s="100"/>
      <c r="L88" s="100"/>
      <c r="M88" s="145"/>
      <c r="N88" s="100"/>
      <c r="O88" s="100"/>
      <c r="P88" s="100"/>
      <c r="Q88" s="147"/>
      <c r="R88" s="146"/>
      <c r="S88" s="148"/>
      <c r="T88" s="148"/>
      <c r="U88" s="148"/>
      <c r="V88" s="148"/>
    </row>
    <row r="89" spans="1:26" s="7" customFormat="1" x14ac:dyDescent="0.2">
      <c r="A89" s="142" t="s">
        <v>364</v>
      </c>
      <c r="B89" s="106">
        <v>287</v>
      </c>
      <c r="C89" s="106">
        <v>11</v>
      </c>
      <c r="D89" s="106">
        <v>8</v>
      </c>
      <c r="E89" s="106">
        <v>4</v>
      </c>
      <c r="F89" s="100"/>
      <c r="G89" s="100"/>
      <c r="H89" s="100"/>
      <c r="I89" s="100"/>
      <c r="J89" s="100"/>
      <c r="K89" s="100"/>
      <c r="L89" s="100"/>
      <c r="M89" s="145"/>
      <c r="N89" s="100"/>
      <c r="O89" s="100"/>
      <c r="P89" s="100"/>
      <c r="Q89" s="147"/>
      <c r="R89" s="146"/>
      <c r="S89" s="148"/>
      <c r="T89" s="148"/>
      <c r="U89" s="148"/>
      <c r="V89" s="148"/>
    </row>
    <row r="90" spans="1:26" s="7" customFormat="1" x14ac:dyDescent="0.2">
      <c r="A90" s="142" t="s">
        <v>333</v>
      </c>
      <c r="B90" s="106">
        <v>299</v>
      </c>
      <c r="C90" s="106">
        <v>6</v>
      </c>
      <c r="D90" s="106">
        <v>7</v>
      </c>
      <c r="E90" s="106">
        <v>3</v>
      </c>
      <c r="F90" s="100"/>
      <c r="G90" s="100"/>
      <c r="H90" s="100"/>
      <c r="I90" s="100"/>
      <c r="J90" s="100"/>
      <c r="K90" s="100"/>
      <c r="L90" s="100"/>
      <c r="M90" s="145"/>
      <c r="N90" s="100"/>
      <c r="O90" s="100"/>
      <c r="P90" s="100"/>
      <c r="Q90" s="147"/>
      <c r="R90" s="146"/>
      <c r="S90" s="148"/>
      <c r="T90" s="148"/>
      <c r="U90" s="148"/>
      <c r="V90" s="148"/>
    </row>
    <row r="91" spans="1:26" s="7" customFormat="1" x14ac:dyDescent="0.2">
      <c r="A91" s="142" t="s">
        <v>303</v>
      </c>
      <c r="B91" s="106" t="s">
        <v>637</v>
      </c>
      <c r="C91" s="106">
        <v>10</v>
      </c>
      <c r="D91" s="106">
        <v>9</v>
      </c>
      <c r="E91" s="106" t="s">
        <v>611</v>
      </c>
      <c r="F91" s="100"/>
      <c r="G91" s="100"/>
      <c r="H91" s="100"/>
      <c r="I91" s="100"/>
      <c r="J91" s="100"/>
      <c r="K91" s="100"/>
      <c r="L91" s="100"/>
      <c r="M91" s="145"/>
      <c r="N91" s="100"/>
      <c r="O91" s="100"/>
      <c r="P91" s="100"/>
      <c r="Q91" s="147"/>
      <c r="R91" s="146"/>
      <c r="S91" s="148"/>
      <c r="T91" s="148"/>
      <c r="U91" s="148"/>
      <c r="V91" s="148"/>
    </row>
    <row r="92" spans="1:26" s="7" customFormat="1" x14ac:dyDescent="0.2">
      <c r="A92" s="142" t="s">
        <v>242</v>
      </c>
      <c r="B92" s="106">
        <v>272</v>
      </c>
      <c r="C92" s="106">
        <v>10</v>
      </c>
      <c r="D92" s="106">
        <v>3</v>
      </c>
      <c r="E92" s="106">
        <v>2</v>
      </c>
      <c r="F92" s="100"/>
      <c r="G92" s="100"/>
      <c r="H92" s="100"/>
      <c r="I92" s="100"/>
      <c r="J92" s="100"/>
      <c r="K92" s="100"/>
      <c r="L92" s="100"/>
      <c r="M92" s="145"/>
      <c r="N92" s="100"/>
      <c r="O92" s="100"/>
      <c r="P92" s="100"/>
      <c r="Q92" s="147"/>
      <c r="R92" s="146"/>
      <c r="S92" s="148"/>
      <c r="T92" s="148"/>
      <c r="U92" s="148"/>
      <c r="V92" s="148"/>
    </row>
    <row r="93" spans="1:26" s="7" customFormat="1" x14ac:dyDescent="0.2">
      <c r="A93" s="5"/>
      <c r="B93" s="47"/>
      <c r="C93" s="47"/>
      <c r="D93" s="47"/>
      <c r="E93" s="68"/>
      <c r="F93" s="100"/>
      <c r="G93" s="100"/>
      <c r="H93" s="100"/>
      <c r="I93" s="100"/>
      <c r="J93" s="100"/>
      <c r="K93" s="100"/>
      <c r="L93" s="100"/>
      <c r="M93" s="145"/>
      <c r="N93" s="100"/>
      <c r="O93" s="100"/>
      <c r="P93" s="100"/>
      <c r="Q93" s="147"/>
      <c r="R93" s="146"/>
      <c r="S93" s="148"/>
      <c r="T93" s="148"/>
      <c r="U93" s="148"/>
      <c r="V93" s="148"/>
    </row>
    <row r="94" spans="1:26" s="7" customFormat="1" x14ac:dyDescent="0.2">
      <c r="A94" s="5"/>
      <c r="B94" s="68"/>
      <c r="C94" s="69"/>
      <c r="D94" s="69"/>
      <c r="E94" s="68"/>
      <c r="F94" s="100"/>
      <c r="G94" s="100"/>
      <c r="H94" s="100"/>
      <c r="I94" s="100"/>
      <c r="J94" s="100"/>
      <c r="K94" s="100"/>
      <c r="L94" s="100"/>
      <c r="M94" s="145"/>
      <c r="N94" s="100"/>
      <c r="O94" s="100"/>
      <c r="P94" s="100"/>
      <c r="Q94" s="147"/>
      <c r="R94" s="146"/>
      <c r="S94" s="148"/>
      <c r="T94" s="148"/>
      <c r="U94" s="148"/>
      <c r="V94" s="148"/>
    </row>
    <row r="95" spans="1:26" s="7" customFormat="1" x14ac:dyDescent="0.2">
      <c r="A95" s="116" t="s">
        <v>106</v>
      </c>
      <c r="B95" s="117" t="s">
        <v>194</v>
      </c>
      <c r="C95" s="117" t="s">
        <v>437</v>
      </c>
      <c r="D95" s="117" t="s">
        <v>438</v>
      </c>
      <c r="E95" s="117" t="s">
        <v>439</v>
      </c>
      <c r="F95" s="129"/>
      <c r="G95" s="100"/>
      <c r="H95" s="100"/>
      <c r="I95" s="100"/>
      <c r="J95" s="100"/>
      <c r="L95" s="145"/>
      <c r="M95" s="145"/>
      <c r="N95" s="145"/>
      <c r="O95" s="146"/>
      <c r="P95" s="146"/>
      <c r="Q95" s="147"/>
      <c r="R95" s="146"/>
      <c r="S95" s="148"/>
      <c r="T95" s="148"/>
      <c r="U95" s="148"/>
      <c r="V95" s="148"/>
    </row>
    <row r="96" spans="1:26" s="7" customFormat="1" x14ac:dyDescent="0.2">
      <c r="A96" s="116" t="s">
        <v>107</v>
      </c>
      <c r="B96" s="117"/>
      <c r="C96" s="117"/>
      <c r="D96" s="117" t="s">
        <v>194</v>
      </c>
      <c r="E96" s="117" t="s">
        <v>194</v>
      </c>
      <c r="F96" s="129"/>
      <c r="G96" s="100"/>
      <c r="H96" s="150"/>
      <c r="I96" s="131"/>
      <c r="J96" s="100"/>
      <c r="L96" s="145"/>
      <c r="M96" s="145"/>
      <c r="N96" s="145"/>
      <c r="O96" s="146"/>
      <c r="P96" s="146"/>
      <c r="Q96" s="147"/>
      <c r="R96" s="146"/>
      <c r="S96" s="148"/>
      <c r="T96" s="148"/>
      <c r="U96" s="148"/>
      <c r="V96" s="148"/>
    </row>
    <row r="97" spans="1:22" s="7" customFormat="1" x14ac:dyDescent="0.2">
      <c r="A97" s="122" t="s">
        <v>364</v>
      </c>
      <c r="B97" s="184">
        <v>311</v>
      </c>
      <c r="C97" s="185">
        <v>22.923076923076923</v>
      </c>
      <c r="D97" s="184">
        <v>298</v>
      </c>
      <c r="E97" s="184">
        <v>13</v>
      </c>
      <c r="F97" s="129"/>
      <c r="G97" s="100"/>
      <c r="H97" s="150"/>
      <c r="I97" s="131"/>
      <c r="J97" s="100"/>
      <c r="L97" s="145"/>
      <c r="M97" s="145"/>
      <c r="N97" s="145"/>
      <c r="O97" s="146"/>
      <c r="P97" s="146"/>
      <c r="Q97" s="147"/>
      <c r="R97" s="146"/>
      <c r="S97" s="148"/>
      <c r="T97" s="148"/>
      <c r="U97" s="148"/>
      <c r="V97" s="148"/>
    </row>
    <row r="98" spans="1:22" s="7" customFormat="1" x14ac:dyDescent="0.2">
      <c r="A98" s="122">
        <v>2008</v>
      </c>
      <c r="B98" s="184">
        <v>303</v>
      </c>
      <c r="C98" s="185">
        <v>3.8870967741935485</v>
      </c>
      <c r="D98" s="184">
        <v>241</v>
      </c>
      <c r="E98" s="184">
        <v>62</v>
      </c>
      <c r="F98" s="129"/>
      <c r="G98" s="100"/>
      <c r="H98" s="150"/>
      <c r="I98" s="131"/>
      <c r="J98" s="100"/>
      <c r="L98" s="145"/>
      <c r="M98" s="145"/>
      <c r="N98" s="145"/>
      <c r="O98" s="146"/>
      <c r="P98" s="146"/>
      <c r="Q98" s="147"/>
      <c r="R98" s="146"/>
      <c r="S98" s="148"/>
      <c r="T98" s="148"/>
      <c r="U98" s="148"/>
      <c r="V98" s="148"/>
    </row>
    <row r="99" spans="1:22" s="7" customFormat="1" x14ac:dyDescent="0.2">
      <c r="A99" s="122">
        <v>2009</v>
      </c>
      <c r="B99" s="184">
        <v>235</v>
      </c>
      <c r="C99" s="185">
        <v>2.0128205128205128</v>
      </c>
      <c r="D99" s="184">
        <v>157</v>
      </c>
      <c r="E99" s="184">
        <v>78</v>
      </c>
      <c r="F99" s="129"/>
      <c r="G99" s="100"/>
      <c r="H99" s="150"/>
      <c r="I99" s="131"/>
      <c r="J99" s="100"/>
      <c r="L99" s="145"/>
      <c r="M99" s="145"/>
      <c r="N99" s="145"/>
      <c r="O99" s="146"/>
      <c r="P99" s="146"/>
      <c r="Q99" s="147"/>
      <c r="R99" s="146"/>
      <c r="S99" s="148"/>
      <c r="T99" s="148"/>
      <c r="U99" s="148"/>
      <c r="V99" s="148"/>
    </row>
    <row r="100" spans="1:22" s="7" customFormat="1" x14ac:dyDescent="0.2">
      <c r="A100" s="122">
        <v>2010</v>
      </c>
      <c r="B100" s="184">
        <v>261</v>
      </c>
      <c r="C100" s="185">
        <v>51.2</v>
      </c>
      <c r="D100" s="184">
        <v>256</v>
      </c>
      <c r="E100" s="184">
        <v>5</v>
      </c>
      <c r="F100" s="129"/>
      <c r="G100" s="100"/>
      <c r="H100" s="150"/>
      <c r="I100" s="131"/>
      <c r="J100" s="100"/>
      <c r="L100" s="145"/>
      <c r="M100" s="145"/>
      <c r="N100" s="145"/>
      <c r="O100" s="146"/>
      <c r="P100" s="146"/>
      <c r="Q100" s="147"/>
      <c r="R100" s="146"/>
      <c r="S100" s="148"/>
      <c r="T100" s="148"/>
      <c r="U100" s="148"/>
      <c r="V100" s="148"/>
    </row>
    <row r="101" spans="1:22" s="7" customFormat="1" x14ac:dyDescent="0.2">
      <c r="A101" s="122">
        <v>2011</v>
      </c>
      <c r="B101" s="184">
        <v>348</v>
      </c>
      <c r="C101" s="185">
        <v>68.599999999999994</v>
      </c>
      <c r="D101" s="184">
        <v>343</v>
      </c>
      <c r="E101" s="184">
        <v>5</v>
      </c>
      <c r="F101" s="129"/>
      <c r="G101" s="100"/>
      <c r="H101" s="150"/>
      <c r="I101" s="131"/>
      <c r="J101" s="100"/>
      <c r="L101" s="145"/>
      <c r="M101" s="145"/>
      <c r="N101" s="145"/>
      <c r="O101" s="146"/>
      <c r="P101" s="146"/>
      <c r="Q101" s="147"/>
      <c r="R101" s="146"/>
      <c r="S101" s="148"/>
      <c r="T101" s="148"/>
      <c r="U101" s="148"/>
      <c r="V101" s="148"/>
    </row>
    <row r="102" spans="1:22" s="7" customFormat="1" x14ac:dyDescent="0.2">
      <c r="A102" s="122" t="s">
        <v>570</v>
      </c>
      <c r="B102" s="184">
        <v>360</v>
      </c>
      <c r="C102" s="185">
        <v>29</v>
      </c>
      <c r="D102" s="184">
        <v>348</v>
      </c>
      <c r="E102" s="184">
        <v>12</v>
      </c>
      <c r="F102" s="129"/>
      <c r="G102" s="100"/>
      <c r="H102" s="150"/>
      <c r="I102" s="131"/>
      <c r="J102" s="100"/>
      <c r="L102" s="145"/>
      <c r="M102" s="145"/>
      <c r="N102" s="145"/>
      <c r="O102" s="146"/>
      <c r="P102" s="146"/>
      <c r="Q102" s="147"/>
      <c r="R102" s="146"/>
      <c r="S102" s="148"/>
      <c r="T102" s="148"/>
      <c r="U102" s="148"/>
      <c r="V102" s="148"/>
    </row>
    <row r="103" spans="1:22" s="7" customFormat="1" x14ac:dyDescent="0.2">
      <c r="A103" s="122" t="s">
        <v>607</v>
      </c>
      <c r="B103" s="184">
        <v>393</v>
      </c>
      <c r="C103" s="185">
        <v>31.75</v>
      </c>
      <c r="D103" s="184">
        <v>381</v>
      </c>
      <c r="E103" s="184">
        <v>12</v>
      </c>
      <c r="F103" s="129"/>
      <c r="G103" s="100"/>
      <c r="H103" s="150"/>
      <c r="I103" s="131"/>
      <c r="J103" s="100"/>
      <c r="L103" s="145"/>
      <c r="M103" s="145"/>
      <c r="N103" s="145"/>
      <c r="O103" s="146"/>
      <c r="P103" s="146"/>
      <c r="Q103" s="147"/>
      <c r="R103" s="146"/>
      <c r="S103" s="148"/>
      <c r="T103" s="148"/>
      <c r="U103" s="148"/>
      <c r="V103" s="148"/>
    </row>
    <row r="104" spans="1:22" s="7" customFormat="1" x14ac:dyDescent="0.2">
      <c r="A104" s="122" t="s">
        <v>640</v>
      </c>
      <c r="B104" s="184">
        <v>391</v>
      </c>
      <c r="C104" s="185">
        <v>47.875</v>
      </c>
      <c r="D104" s="184">
        <v>383</v>
      </c>
      <c r="E104" s="184">
        <v>8</v>
      </c>
      <c r="F104" s="129"/>
      <c r="G104" s="100"/>
      <c r="H104" s="150"/>
      <c r="I104" s="131"/>
      <c r="J104" s="100"/>
      <c r="L104" s="145"/>
      <c r="M104" s="145"/>
      <c r="N104" s="145"/>
      <c r="O104" s="146"/>
      <c r="P104" s="146"/>
      <c r="Q104" s="147"/>
      <c r="R104" s="146"/>
      <c r="S104" s="148"/>
      <c r="T104" s="148"/>
      <c r="U104" s="148"/>
      <c r="V104" s="148"/>
    </row>
    <row r="105" spans="1:22" s="7" customFormat="1" x14ac:dyDescent="0.2">
      <c r="A105" s="122" t="s">
        <v>734</v>
      </c>
      <c r="B105" s="184">
        <v>370</v>
      </c>
      <c r="C105" s="185">
        <v>18.473684210526315</v>
      </c>
      <c r="D105" s="184">
        <v>351</v>
      </c>
      <c r="E105" s="184">
        <v>19</v>
      </c>
      <c r="F105" s="129"/>
      <c r="G105" s="100"/>
      <c r="H105" s="150"/>
      <c r="I105" s="131"/>
      <c r="J105" s="100"/>
      <c r="L105" s="145"/>
      <c r="M105" s="145"/>
      <c r="N105" s="145"/>
      <c r="O105" s="146"/>
      <c r="P105" s="146"/>
      <c r="Q105" s="147"/>
      <c r="R105" s="146"/>
      <c r="S105" s="148"/>
      <c r="T105" s="148"/>
      <c r="U105" s="148"/>
      <c r="V105" s="148"/>
    </row>
    <row r="106" spans="1:22" s="7" customFormat="1" x14ac:dyDescent="0.2">
      <c r="A106" s="122" t="s">
        <v>783</v>
      </c>
      <c r="B106" s="184">
        <v>372</v>
      </c>
      <c r="C106" s="185">
        <v>16.71</v>
      </c>
      <c r="D106" s="184">
        <v>351</v>
      </c>
      <c r="E106" s="184">
        <v>21</v>
      </c>
      <c r="F106" s="129"/>
      <c r="G106" s="100"/>
      <c r="H106" s="150"/>
      <c r="I106" s="131"/>
      <c r="J106" s="100"/>
      <c r="L106" s="145"/>
      <c r="M106" s="145"/>
      <c r="N106" s="145"/>
      <c r="O106" s="146"/>
      <c r="P106" s="146"/>
      <c r="Q106" s="147"/>
      <c r="R106" s="146"/>
      <c r="S106" s="148"/>
      <c r="T106" s="148"/>
      <c r="U106" s="148"/>
      <c r="V106" s="148"/>
    </row>
    <row r="107" spans="1:22" s="7" customFormat="1" x14ac:dyDescent="0.2">
      <c r="A107" s="122" t="s">
        <v>838</v>
      </c>
      <c r="B107" s="184">
        <v>367</v>
      </c>
      <c r="C107" s="185">
        <v>32.36</v>
      </c>
      <c r="D107" s="184">
        <v>356</v>
      </c>
      <c r="E107" s="184">
        <v>11</v>
      </c>
      <c r="F107" s="129"/>
      <c r="G107" s="100"/>
      <c r="H107" s="150"/>
      <c r="I107" s="131"/>
      <c r="J107" s="100"/>
      <c r="L107" s="145"/>
      <c r="M107" s="145"/>
      <c r="N107" s="145"/>
      <c r="O107" s="146"/>
      <c r="P107" s="146"/>
      <c r="Q107" s="147"/>
      <c r="R107" s="146"/>
      <c r="S107" s="148"/>
      <c r="T107" s="148"/>
      <c r="U107" s="148"/>
      <c r="V107" s="148"/>
    </row>
    <row r="108" spans="1:22" s="7" customFormat="1" x14ac:dyDescent="0.2">
      <c r="A108" s="122" t="s">
        <v>875</v>
      </c>
      <c r="B108" s="184">
        <v>383</v>
      </c>
      <c r="C108" s="185">
        <v>126.66666666666667</v>
      </c>
      <c r="D108" s="184">
        <v>380</v>
      </c>
      <c r="E108" s="184">
        <v>3</v>
      </c>
      <c r="F108" s="129"/>
      <c r="G108" s="100"/>
      <c r="H108" s="150"/>
      <c r="I108" s="131"/>
      <c r="J108" s="100"/>
      <c r="L108" s="145"/>
      <c r="M108" s="145"/>
      <c r="N108" s="145"/>
      <c r="O108" s="146"/>
      <c r="P108" s="146"/>
      <c r="Q108" s="147"/>
      <c r="R108" s="146"/>
      <c r="S108" s="148"/>
      <c r="T108" s="148"/>
      <c r="U108" s="148"/>
      <c r="V108" s="148"/>
    </row>
    <row r="109" spans="1:22" s="7" customFormat="1" x14ac:dyDescent="0.2">
      <c r="A109" s="122" t="s">
        <v>878</v>
      </c>
      <c r="B109" s="184">
        <v>368</v>
      </c>
      <c r="C109" s="185">
        <v>51.571428571428569</v>
      </c>
      <c r="D109" s="184">
        <v>361</v>
      </c>
      <c r="E109" s="184">
        <v>7</v>
      </c>
      <c r="F109" s="129"/>
      <c r="G109" s="100"/>
      <c r="H109" s="150"/>
      <c r="I109" s="131"/>
      <c r="J109" s="100"/>
      <c r="L109" s="145"/>
      <c r="M109" s="145"/>
      <c r="N109" s="145"/>
      <c r="O109" s="146"/>
      <c r="P109" s="146"/>
      <c r="Q109" s="147"/>
      <c r="R109" s="146"/>
      <c r="S109" s="148"/>
      <c r="T109" s="148"/>
      <c r="U109" s="148"/>
      <c r="V109" s="148"/>
    </row>
    <row r="110" spans="1:22" s="7" customFormat="1" x14ac:dyDescent="0.2">
      <c r="A110" s="122" t="s">
        <v>955</v>
      </c>
      <c r="B110" s="184">
        <v>367</v>
      </c>
      <c r="C110" s="185">
        <v>4.3188405797101446</v>
      </c>
      <c r="D110" s="184">
        <v>298</v>
      </c>
      <c r="E110" s="184">
        <v>69</v>
      </c>
      <c r="F110" s="129"/>
      <c r="G110" s="100"/>
      <c r="H110" s="150"/>
      <c r="I110" s="131"/>
      <c r="J110" s="100"/>
      <c r="L110" s="145"/>
      <c r="M110" s="145"/>
      <c r="N110" s="145"/>
      <c r="O110" s="146"/>
      <c r="P110" s="146"/>
      <c r="Q110" s="147"/>
      <c r="R110" s="146"/>
      <c r="S110" s="148"/>
      <c r="T110" s="148"/>
      <c r="U110" s="148"/>
      <c r="V110" s="148"/>
    </row>
    <row r="111" spans="1:22" s="7" customFormat="1" x14ac:dyDescent="0.2">
      <c r="A111" s="122" t="s">
        <v>1104</v>
      </c>
      <c r="B111" s="184">
        <v>377</v>
      </c>
      <c r="C111" s="185">
        <v>74.400000000000006</v>
      </c>
      <c r="D111" s="184">
        <v>372</v>
      </c>
      <c r="E111" s="184">
        <v>5</v>
      </c>
      <c r="F111" s="129"/>
      <c r="G111" s="100"/>
      <c r="H111" s="150"/>
      <c r="I111" s="131"/>
      <c r="J111" s="100"/>
      <c r="L111" s="145"/>
      <c r="M111" s="145"/>
      <c r="N111" s="145"/>
      <c r="O111" s="146"/>
      <c r="P111" s="146"/>
      <c r="Q111" s="147"/>
      <c r="R111" s="146"/>
      <c r="S111" s="148"/>
      <c r="T111" s="148"/>
      <c r="U111" s="148"/>
      <c r="V111" s="148"/>
    </row>
    <row r="112" spans="1:22" s="7" customFormat="1" x14ac:dyDescent="0.2">
      <c r="A112" s="122" t="s">
        <v>1117</v>
      </c>
      <c r="B112" s="184">
        <v>212</v>
      </c>
      <c r="C112" s="185">
        <v>41.4</v>
      </c>
      <c r="D112" s="184">
        <v>207</v>
      </c>
      <c r="E112" s="184">
        <v>5</v>
      </c>
      <c r="F112" s="129"/>
      <c r="G112" s="100"/>
      <c r="H112" s="150"/>
      <c r="I112" s="131"/>
      <c r="J112" s="100"/>
      <c r="L112" s="145"/>
      <c r="M112" s="145"/>
      <c r="N112" s="145"/>
      <c r="O112" s="146"/>
      <c r="P112" s="146"/>
      <c r="Q112" s="147"/>
      <c r="R112" s="146"/>
      <c r="S112" s="148"/>
      <c r="T112" s="148"/>
      <c r="U112" s="148"/>
      <c r="V112" s="148"/>
    </row>
    <row r="113" spans="1:26" s="7" customFormat="1" x14ac:dyDescent="0.2">
      <c r="A113" s="130" t="s">
        <v>199</v>
      </c>
      <c r="B113" s="197">
        <v>5418</v>
      </c>
      <c r="C113" s="185">
        <v>15.173134328358209</v>
      </c>
      <c r="D113" s="184">
        <v>5083</v>
      </c>
      <c r="E113" s="184">
        <v>335</v>
      </c>
      <c r="F113" s="129"/>
      <c r="G113" s="100"/>
      <c r="H113" s="150"/>
      <c r="I113" s="131"/>
      <c r="J113" s="100"/>
      <c r="L113" s="145"/>
      <c r="M113" s="145"/>
      <c r="N113" s="145"/>
      <c r="O113" s="146"/>
      <c r="P113" s="146"/>
      <c r="Q113" s="147"/>
      <c r="R113" s="146"/>
      <c r="S113" s="148"/>
      <c r="T113" s="148"/>
      <c r="U113" s="148"/>
      <c r="V113" s="148"/>
    </row>
    <row r="114" spans="1:26" x14ac:dyDescent="0.2">
      <c r="A114" s="208"/>
      <c r="B114" s="184"/>
      <c r="C114" s="184"/>
      <c r="D114" s="184"/>
      <c r="E114" s="184"/>
      <c r="F114" s="129"/>
      <c r="H114" s="150"/>
      <c r="I114" s="131"/>
      <c r="K114" s="7"/>
      <c r="L114" s="145"/>
      <c r="M114" s="145"/>
      <c r="N114" s="145"/>
      <c r="O114" s="146"/>
      <c r="P114" s="146"/>
      <c r="Q114" s="147"/>
      <c r="R114" s="146"/>
      <c r="S114" s="148"/>
      <c r="T114" s="148"/>
      <c r="U114" s="148"/>
      <c r="V114" s="148"/>
      <c r="W114" s="7"/>
      <c r="X114" s="7"/>
      <c r="Y114" s="7"/>
      <c r="Z114" s="7"/>
    </row>
    <row r="115" spans="1:26" x14ac:dyDescent="0.2">
      <c r="A115" s="116" t="s">
        <v>440</v>
      </c>
      <c r="B115" s="117" t="s">
        <v>441</v>
      </c>
      <c r="C115" s="117" t="s">
        <v>171</v>
      </c>
      <c r="D115" s="117" t="s">
        <v>438</v>
      </c>
      <c r="E115" s="117" t="s">
        <v>439</v>
      </c>
      <c r="F115" s="129"/>
      <c r="H115" s="150"/>
      <c r="I115" s="131"/>
      <c r="K115" s="7"/>
      <c r="L115" s="145"/>
      <c r="M115" s="145"/>
      <c r="N115" s="145"/>
      <c r="O115" s="146"/>
      <c r="P115" s="146"/>
    </row>
    <row r="116" spans="1:26" x14ac:dyDescent="0.2">
      <c r="A116" s="122">
        <v>2007</v>
      </c>
      <c r="B116" s="118">
        <v>37175.24</v>
      </c>
      <c r="C116" s="118">
        <v>25454.84</v>
      </c>
      <c r="D116" s="118">
        <v>31315.040000000001</v>
      </c>
      <c r="E116" s="118">
        <v>-5860.2</v>
      </c>
      <c r="F116" s="129"/>
      <c r="H116" s="7"/>
      <c r="I116" s="7"/>
      <c r="J116" s="7"/>
      <c r="K116" s="7"/>
      <c r="L116" s="145"/>
      <c r="M116" s="145"/>
      <c r="N116" s="145"/>
      <c r="O116" s="146"/>
      <c r="P116" s="146"/>
    </row>
    <row r="117" spans="1:26" x14ac:dyDescent="0.2">
      <c r="A117" s="122">
        <v>2008</v>
      </c>
      <c r="B117" s="118">
        <v>59711.68</v>
      </c>
      <c r="C117" s="118">
        <v>-21506.18</v>
      </c>
      <c r="D117" s="118">
        <v>19102.75</v>
      </c>
      <c r="E117" s="118">
        <v>-40608.93</v>
      </c>
      <c r="F117" s="129"/>
      <c r="H117" s="7"/>
      <c r="I117" s="7"/>
      <c r="J117" s="7"/>
      <c r="K117" s="7"/>
      <c r="L117" s="145"/>
      <c r="M117" s="145"/>
      <c r="N117" s="145"/>
      <c r="O117" s="146"/>
      <c r="P117" s="146"/>
    </row>
    <row r="118" spans="1:26" x14ac:dyDescent="0.2">
      <c r="A118" s="122">
        <v>2009</v>
      </c>
      <c r="B118" s="118">
        <v>58790.21</v>
      </c>
      <c r="C118" s="118">
        <v>-37301.910000000003</v>
      </c>
      <c r="D118" s="118">
        <v>10744.15</v>
      </c>
      <c r="E118" s="118">
        <v>-48046.060000000005</v>
      </c>
      <c r="F118" s="129"/>
      <c r="H118" s="7"/>
      <c r="I118" s="7"/>
      <c r="J118" s="7"/>
      <c r="K118" s="7"/>
      <c r="L118" s="145"/>
      <c r="M118" s="145"/>
      <c r="N118" s="145"/>
      <c r="O118" s="146"/>
      <c r="P118" s="146"/>
    </row>
    <row r="119" spans="1:26" x14ac:dyDescent="0.2">
      <c r="A119" s="122">
        <v>2010</v>
      </c>
      <c r="B119" s="118">
        <v>21671.22</v>
      </c>
      <c r="C119" s="118">
        <v>20650.419999999998</v>
      </c>
      <c r="D119" s="118">
        <v>21160.82</v>
      </c>
      <c r="E119" s="118">
        <v>-510.40000000000003</v>
      </c>
      <c r="F119" s="129"/>
      <c r="H119" s="7"/>
      <c r="I119" s="7"/>
      <c r="J119" s="7"/>
      <c r="K119" s="7"/>
      <c r="L119" s="145"/>
      <c r="N119" s="145"/>
      <c r="O119" s="146"/>
      <c r="P119" s="146"/>
    </row>
    <row r="120" spans="1:26" x14ac:dyDescent="0.2">
      <c r="A120" s="122">
        <v>2011</v>
      </c>
      <c r="B120" s="118">
        <v>42286.78</v>
      </c>
      <c r="C120" s="118">
        <v>40655.119999999995</v>
      </c>
      <c r="D120" s="118">
        <v>41470.949999999997</v>
      </c>
      <c r="E120" s="118">
        <v>-815.83</v>
      </c>
      <c r="F120" s="129"/>
      <c r="H120" s="7"/>
      <c r="I120" s="7"/>
      <c r="J120" s="7"/>
      <c r="K120" s="7"/>
      <c r="L120" s="145"/>
      <c r="N120" s="145"/>
      <c r="O120" s="146"/>
      <c r="P120" s="146"/>
    </row>
    <row r="121" spans="1:26" x14ac:dyDescent="0.2">
      <c r="A121" s="122" t="s">
        <v>569</v>
      </c>
      <c r="B121" s="118">
        <v>51778.130000000005</v>
      </c>
      <c r="C121" s="118">
        <v>42520.17</v>
      </c>
      <c r="D121" s="118">
        <v>47149.15</v>
      </c>
      <c r="E121" s="118">
        <v>-4628.9800000000005</v>
      </c>
      <c r="F121" s="129"/>
      <c r="H121" s="7"/>
      <c r="I121" s="7"/>
      <c r="J121" s="7"/>
      <c r="K121" s="7"/>
      <c r="L121" s="145"/>
      <c r="N121" s="145"/>
      <c r="O121" s="146"/>
      <c r="P121" s="146"/>
    </row>
    <row r="122" spans="1:26" s="123" customFormat="1" x14ac:dyDescent="0.2">
      <c r="A122" s="122" t="s">
        <v>603</v>
      </c>
      <c r="B122" s="119">
        <v>48857.11</v>
      </c>
      <c r="C122" s="119">
        <v>43090.210000000006</v>
      </c>
      <c r="D122" s="119">
        <v>45973.66</v>
      </c>
      <c r="E122" s="119">
        <v>-2883.45</v>
      </c>
      <c r="F122" s="129"/>
      <c r="G122" s="100"/>
      <c r="H122" s="7"/>
      <c r="I122" s="7"/>
      <c r="J122" s="7"/>
      <c r="K122" s="7"/>
      <c r="L122" s="145"/>
      <c r="M122" s="100"/>
      <c r="N122" s="145"/>
      <c r="O122" s="100"/>
      <c r="P122" s="100"/>
      <c r="Q122" s="100"/>
      <c r="R122" s="100"/>
      <c r="S122" s="100"/>
      <c r="T122" s="100"/>
      <c r="U122" s="100"/>
      <c r="V122" s="100"/>
      <c r="W122" s="100"/>
      <c r="X122" s="100"/>
      <c r="Y122" s="100"/>
      <c r="Z122" s="100"/>
    </row>
    <row r="123" spans="1:26" s="123" customFormat="1" x14ac:dyDescent="0.2">
      <c r="A123" s="122" t="s">
        <v>640</v>
      </c>
      <c r="B123" s="118">
        <v>45447.859999999993</v>
      </c>
      <c r="C123" s="118">
        <v>40938.32</v>
      </c>
      <c r="D123" s="118">
        <v>43193.09</v>
      </c>
      <c r="E123" s="118">
        <v>-2254.77</v>
      </c>
      <c r="F123" s="129"/>
      <c r="G123" s="100"/>
      <c r="H123" s="7"/>
      <c r="I123" s="7"/>
      <c r="J123" s="7"/>
      <c r="K123" s="7"/>
      <c r="L123" s="145"/>
      <c r="M123" s="100"/>
      <c r="N123" s="145"/>
      <c r="O123" s="100"/>
      <c r="P123" s="100"/>
    </row>
    <row r="124" spans="1:26" x14ac:dyDescent="0.2">
      <c r="A124" s="122" t="s">
        <v>734</v>
      </c>
      <c r="B124" s="118">
        <v>49052.32</v>
      </c>
      <c r="C124" s="118">
        <v>29172.32</v>
      </c>
      <c r="D124" s="118">
        <v>39112.32</v>
      </c>
      <c r="E124" s="118">
        <v>-9940</v>
      </c>
      <c r="F124" s="129"/>
      <c r="H124" s="7"/>
      <c r="I124" s="7"/>
      <c r="J124" s="7"/>
      <c r="K124" s="7"/>
      <c r="L124" s="145"/>
      <c r="M124" s="123"/>
      <c r="N124" s="145"/>
      <c r="Q124" s="123"/>
      <c r="R124" s="123"/>
      <c r="S124" s="123"/>
      <c r="T124" s="123"/>
      <c r="U124" s="123"/>
      <c r="V124" s="123"/>
      <c r="W124" s="123"/>
      <c r="X124" s="123"/>
      <c r="Y124" s="123"/>
      <c r="Z124" s="123"/>
    </row>
    <row r="125" spans="1:26" x14ac:dyDescent="0.2">
      <c r="A125" s="122" t="s">
        <v>783</v>
      </c>
      <c r="B125" s="118">
        <v>40611</v>
      </c>
      <c r="C125" s="118">
        <v>25160</v>
      </c>
      <c r="D125" s="118">
        <v>32886</v>
      </c>
      <c r="E125" s="118">
        <v>-7726</v>
      </c>
      <c r="F125" s="129"/>
      <c r="H125" s="7"/>
      <c r="I125" s="7"/>
      <c r="J125" s="7"/>
      <c r="K125" s="7"/>
      <c r="L125" s="145"/>
      <c r="M125" s="123"/>
      <c r="N125" s="145"/>
    </row>
    <row r="126" spans="1:26" x14ac:dyDescent="0.2">
      <c r="A126" s="122" t="s">
        <v>836</v>
      </c>
      <c r="B126" s="118">
        <v>45831.829999999994</v>
      </c>
      <c r="C126" s="118">
        <v>31545.85</v>
      </c>
      <c r="D126" s="118">
        <v>38688.839999999997</v>
      </c>
      <c r="E126" s="118">
        <v>-7142.99</v>
      </c>
      <c r="F126" s="129"/>
      <c r="G126" s="227"/>
      <c r="H126" s="7"/>
      <c r="I126" s="7"/>
      <c r="J126" s="7"/>
      <c r="K126" s="7"/>
      <c r="L126" s="145"/>
      <c r="M126" s="123"/>
      <c r="N126" s="145"/>
    </row>
    <row r="127" spans="1:26" x14ac:dyDescent="0.2">
      <c r="A127" s="122" t="s">
        <v>877</v>
      </c>
      <c r="B127" s="118">
        <v>58054</v>
      </c>
      <c r="C127" s="118">
        <v>49655</v>
      </c>
      <c r="D127" s="118">
        <v>53855</v>
      </c>
      <c r="E127" s="118">
        <v>-4200</v>
      </c>
      <c r="F127" s="129"/>
      <c r="H127" s="7"/>
      <c r="I127" s="7"/>
      <c r="J127" s="7"/>
      <c r="K127" s="7"/>
      <c r="L127" s="145"/>
      <c r="M127" s="123"/>
      <c r="N127" s="145"/>
    </row>
    <row r="128" spans="1:26" x14ac:dyDescent="0.2">
      <c r="A128" s="122" t="s">
        <v>951</v>
      </c>
      <c r="B128" s="118">
        <v>50736.65</v>
      </c>
      <c r="C128" s="118">
        <v>39826.35</v>
      </c>
      <c r="D128" s="118">
        <v>45281.5</v>
      </c>
      <c r="E128" s="118">
        <v>-5455.15</v>
      </c>
      <c r="F128" s="129"/>
      <c r="H128" s="7"/>
      <c r="I128" s="7"/>
      <c r="J128" s="7"/>
      <c r="K128" s="7"/>
      <c r="L128" s="145"/>
      <c r="M128" s="123"/>
      <c r="N128" s="145"/>
    </row>
    <row r="129" spans="1:16" x14ac:dyDescent="0.2">
      <c r="A129" s="122" t="s">
        <v>955</v>
      </c>
      <c r="B129" s="118">
        <v>82211.19</v>
      </c>
      <c r="C129" s="118">
        <v>-22402.410000000003</v>
      </c>
      <c r="D129" s="118">
        <v>29904.39</v>
      </c>
      <c r="E129" s="118">
        <v>-52306.8</v>
      </c>
      <c r="F129" s="129"/>
      <c r="H129" s="7"/>
      <c r="I129" s="7"/>
      <c r="J129" s="7"/>
      <c r="K129" s="7"/>
      <c r="L129" s="145"/>
      <c r="M129" s="123"/>
      <c r="N129" s="145"/>
    </row>
    <row r="130" spans="1:16" x14ac:dyDescent="0.2">
      <c r="A130" s="122" t="s">
        <v>1104</v>
      </c>
      <c r="B130" s="118">
        <v>60084.99</v>
      </c>
      <c r="C130" s="118">
        <v>54851.950000000004</v>
      </c>
      <c r="D130" s="118">
        <v>57468.47</v>
      </c>
      <c r="E130" s="118">
        <v>-2616.52</v>
      </c>
      <c r="F130" s="129"/>
      <c r="H130" s="7"/>
      <c r="I130" s="7"/>
      <c r="J130" s="7"/>
      <c r="K130" s="7"/>
      <c r="L130" s="145"/>
      <c r="M130" s="123"/>
      <c r="N130" s="145"/>
    </row>
    <row r="131" spans="1:16" x14ac:dyDescent="0.2">
      <c r="A131" s="122" t="s">
        <v>1106</v>
      </c>
      <c r="B131" s="118">
        <v>43184.82</v>
      </c>
      <c r="C131" s="118">
        <v>24486.299999999996</v>
      </c>
      <c r="D131" s="118">
        <v>33835.56</v>
      </c>
      <c r="E131" s="118">
        <v>-9349.26</v>
      </c>
      <c r="F131" s="129"/>
      <c r="H131" s="7"/>
      <c r="I131" s="7"/>
      <c r="J131" s="7"/>
      <c r="K131" s="7"/>
      <c r="L131" s="145"/>
      <c r="M131" s="123"/>
      <c r="N131" s="145"/>
    </row>
    <row r="132" spans="1:16" x14ac:dyDescent="0.2">
      <c r="A132" s="130" t="s">
        <v>199</v>
      </c>
      <c r="B132" s="118">
        <v>795486.02999999991</v>
      </c>
      <c r="C132" s="118">
        <v>386797.35</v>
      </c>
      <c r="D132" s="118">
        <v>591141.68999999994</v>
      </c>
      <c r="E132" s="118">
        <v>-204344.34</v>
      </c>
      <c r="F132" s="129"/>
      <c r="H132" s="7"/>
      <c r="I132" s="7"/>
      <c r="J132" s="7"/>
      <c r="K132" s="7"/>
      <c r="L132" s="145"/>
      <c r="M132" s="123"/>
      <c r="N132" s="145"/>
    </row>
    <row r="133" spans="1:16" x14ac:dyDescent="0.2">
      <c r="A133" s="116" t="s">
        <v>860</v>
      </c>
      <c r="B133" s="118"/>
      <c r="C133" s="118"/>
      <c r="D133" s="118"/>
      <c r="E133" s="118"/>
      <c r="F133" s="69"/>
      <c r="G133" s="134"/>
      <c r="H133" s="134"/>
      <c r="I133" s="134"/>
      <c r="J133" s="134"/>
      <c r="L133" s="145"/>
      <c r="M133" s="123"/>
      <c r="N133" s="145"/>
    </row>
    <row r="134" spans="1:16" x14ac:dyDescent="0.2">
      <c r="A134" s="116"/>
      <c r="B134" s="118"/>
      <c r="C134" s="118"/>
      <c r="D134" s="230"/>
      <c r="E134" s="118"/>
      <c r="F134" s="69"/>
      <c r="G134" s="109"/>
      <c r="H134" s="110"/>
      <c r="I134" s="111"/>
      <c r="J134" s="69"/>
      <c r="M134" s="123"/>
    </row>
    <row r="135" spans="1:16" x14ac:dyDescent="0.2">
      <c r="A135" s="116"/>
      <c r="B135" s="118"/>
      <c r="C135" s="118"/>
      <c r="D135" s="118"/>
      <c r="E135" s="118"/>
      <c r="F135" s="69"/>
      <c r="G135" s="109"/>
      <c r="H135" s="110"/>
      <c r="I135" s="111"/>
      <c r="J135" s="69"/>
    </row>
    <row r="136" spans="1:16" x14ac:dyDescent="0.2">
      <c r="A136" s="5"/>
      <c r="B136" s="47"/>
      <c r="C136" s="47"/>
      <c r="D136" s="47"/>
      <c r="E136" s="68"/>
      <c r="O136" s="123"/>
      <c r="P136" s="123"/>
    </row>
    <row r="137" spans="1:16" x14ac:dyDescent="0.2">
      <c r="A137" s="5" t="s">
        <v>163</v>
      </c>
      <c r="B137" s="108" t="s">
        <v>161</v>
      </c>
      <c r="C137" s="108" t="s">
        <v>161</v>
      </c>
      <c r="D137" s="108" t="s">
        <v>162</v>
      </c>
      <c r="E137" s="108" t="s">
        <v>162</v>
      </c>
      <c r="K137" s="123"/>
      <c r="O137" s="123"/>
      <c r="P137" s="123"/>
    </row>
    <row r="138" spans="1:16" x14ac:dyDescent="0.2">
      <c r="A138" s="5" t="s">
        <v>201</v>
      </c>
      <c r="B138" s="59" t="s">
        <v>160</v>
      </c>
      <c r="C138" s="59" t="s">
        <v>164</v>
      </c>
      <c r="D138" s="59" t="s">
        <v>160</v>
      </c>
      <c r="E138" s="59" t="s">
        <v>164</v>
      </c>
      <c r="K138" s="123"/>
      <c r="L138" s="123"/>
      <c r="N138" s="123"/>
    </row>
    <row r="139" spans="1:16" x14ac:dyDescent="0.2">
      <c r="A139" s="5">
        <v>2022</v>
      </c>
      <c r="B139" s="112">
        <f>192/503</f>
        <v>0.38170974155069581</v>
      </c>
      <c r="C139" s="112">
        <v>0.13819000000000001</v>
      </c>
      <c r="D139" s="112">
        <f>5/504</f>
        <v>9.9206349206349201E-3</v>
      </c>
      <c r="E139" s="112">
        <v>8.1799999999999998E-3</v>
      </c>
      <c r="K139" s="123"/>
      <c r="L139" s="123"/>
      <c r="N139" s="123"/>
    </row>
    <row r="140" spans="1:16" x14ac:dyDescent="0.2">
      <c r="A140" s="5">
        <v>2021</v>
      </c>
      <c r="B140" s="112">
        <f>325/505</f>
        <v>0.64356435643564358</v>
      </c>
      <c r="C140" s="112">
        <v>0.19023999999999999</v>
      </c>
      <c r="D140" s="112">
        <f>5/505</f>
        <v>9.9009900990099011E-3</v>
      </c>
      <c r="E140" s="112">
        <v>1.423E-2</v>
      </c>
      <c r="K140" s="123"/>
      <c r="L140" s="123"/>
      <c r="N140" s="123"/>
    </row>
    <row r="141" spans="1:16" x14ac:dyDescent="0.2">
      <c r="A141" s="5">
        <v>2020</v>
      </c>
      <c r="B141" s="112">
        <f>276/505</f>
        <v>0.54653465346534658</v>
      </c>
      <c r="C141" s="112">
        <v>0.12461</v>
      </c>
      <c r="D141" s="112">
        <f>66/505</f>
        <v>0.1306930693069307</v>
      </c>
      <c r="E141" s="112">
        <v>7.4090000000000003E-2</v>
      </c>
      <c r="K141" s="123"/>
      <c r="L141" s="123"/>
      <c r="N141" s="123"/>
    </row>
    <row r="142" spans="1:16" x14ac:dyDescent="0.2">
      <c r="A142" s="5">
        <v>2019</v>
      </c>
      <c r="B142" s="112">
        <f>330/505</f>
        <v>0.65346534653465349</v>
      </c>
      <c r="C142" s="112">
        <v>0.18584000000000001</v>
      </c>
      <c r="D142" s="112">
        <f>7/505</f>
        <v>1.3861386138613862E-2</v>
      </c>
      <c r="E142" s="112">
        <v>3.0748000000000001E-2</v>
      </c>
      <c r="K142" s="123"/>
      <c r="L142" s="123"/>
      <c r="N142" s="123"/>
    </row>
    <row r="143" spans="1:16" x14ac:dyDescent="0.2">
      <c r="A143" s="5">
        <v>2018</v>
      </c>
      <c r="B143" s="112">
        <f>331/505</f>
        <v>0.65544554455445547</v>
      </c>
      <c r="C143" s="112">
        <v>0.34956999999999999</v>
      </c>
      <c r="D143" s="112">
        <f>3/505</f>
        <v>5.9405940594059407E-3</v>
      </c>
      <c r="E143" s="112">
        <v>0.10085</v>
      </c>
      <c r="K143" s="123"/>
      <c r="L143" s="123"/>
      <c r="N143" s="123"/>
    </row>
    <row r="144" spans="1:16" x14ac:dyDescent="0.2">
      <c r="A144" s="5">
        <v>2017</v>
      </c>
      <c r="B144" s="112">
        <f>328/505</f>
        <v>0.64950495049504953</v>
      </c>
      <c r="C144" s="112">
        <v>0.28825000000000001</v>
      </c>
      <c r="D144" s="112">
        <f>9/505</f>
        <v>1.782178217821782E-2</v>
      </c>
      <c r="E144" s="112">
        <v>0.13117999999999999</v>
      </c>
      <c r="K144" s="123"/>
      <c r="L144" s="123"/>
      <c r="N144" s="123"/>
    </row>
    <row r="145" spans="1:141" x14ac:dyDescent="0.2">
      <c r="A145" s="5">
        <v>2016</v>
      </c>
      <c r="B145" s="112">
        <f>320/505</f>
        <v>0.63366336633663367</v>
      </c>
      <c r="C145" s="112">
        <v>0.27879999999999999</v>
      </c>
      <c r="D145" s="112">
        <f>21/505</f>
        <v>4.1584158415841586E-2</v>
      </c>
      <c r="E145" s="112">
        <v>0.13175000000000001</v>
      </c>
      <c r="K145" s="123"/>
      <c r="L145" s="123"/>
      <c r="N145" s="123"/>
    </row>
    <row r="146" spans="1:141" x14ac:dyDescent="0.2">
      <c r="A146" s="5">
        <v>2015</v>
      </c>
      <c r="B146" s="112">
        <f>322/504</f>
        <v>0.63888888888888884</v>
      </c>
      <c r="C146" s="112">
        <v>0.27292</v>
      </c>
      <c r="D146" s="112">
        <f>17/504</f>
        <v>3.3730158730158728E-2</v>
      </c>
      <c r="E146" s="112">
        <v>0.12017</v>
      </c>
      <c r="K146" s="123"/>
      <c r="L146" s="123"/>
      <c r="N146" s="123"/>
    </row>
    <row r="147" spans="1:141" x14ac:dyDescent="0.2">
      <c r="A147" s="5">
        <v>2014</v>
      </c>
      <c r="B147" s="112">
        <v>0.68730000000000002</v>
      </c>
      <c r="C147" s="112">
        <v>0.29616999999999999</v>
      </c>
      <c r="D147" s="112">
        <v>1.3899999999999999E-2</v>
      </c>
      <c r="E147" s="112">
        <v>0.10599</v>
      </c>
      <c r="K147" s="123"/>
      <c r="L147" s="123"/>
      <c r="N147" s="123"/>
    </row>
    <row r="148" spans="1:141" x14ac:dyDescent="0.2">
      <c r="A148" s="5">
        <v>2013</v>
      </c>
      <c r="B148" s="112">
        <v>0.66</v>
      </c>
      <c r="C148" s="112">
        <v>0.28234999999999999</v>
      </c>
      <c r="D148" s="112">
        <v>0.02</v>
      </c>
      <c r="E148" s="112">
        <v>0.11203</v>
      </c>
      <c r="G148" s="150"/>
      <c r="K148" s="123"/>
      <c r="L148" s="123"/>
      <c r="N148" s="123"/>
    </row>
    <row r="149" spans="1:141" x14ac:dyDescent="0.2">
      <c r="A149" s="5">
        <v>2012</v>
      </c>
      <c r="B149" s="112">
        <v>0.61399999999999999</v>
      </c>
      <c r="C149" s="112">
        <v>0.26518999999999998</v>
      </c>
      <c r="D149" s="112">
        <v>0.02</v>
      </c>
      <c r="E149" s="112">
        <v>0.1027</v>
      </c>
      <c r="G149" s="150"/>
      <c r="L149" s="123"/>
      <c r="N149" s="123"/>
    </row>
    <row r="150" spans="1:141" s="123" customFormat="1" x14ac:dyDescent="0.2">
      <c r="A150" s="5">
        <v>2011</v>
      </c>
      <c r="B150" s="112">
        <v>0.59599999999999997</v>
      </c>
      <c r="C150" s="112">
        <v>0.27892</v>
      </c>
      <c r="D150" s="112">
        <v>0.01</v>
      </c>
      <c r="E150" s="112">
        <v>7.2929999999999995E-2</v>
      </c>
      <c r="F150" s="100"/>
      <c r="G150" s="150"/>
      <c r="H150" s="100"/>
      <c r="I150" s="100"/>
      <c r="J150" s="100"/>
      <c r="K150" s="100"/>
      <c r="L150" s="100"/>
      <c r="M150" s="100"/>
      <c r="N150" s="100"/>
      <c r="O150" s="100"/>
      <c r="P150" s="100"/>
      <c r="Q150" s="100"/>
      <c r="R150" s="100"/>
      <c r="S150" s="100"/>
      <c r="T150" s="100"/>
      <c r="U150" s="100"/>
      <c r="V150" s="100"/>
      <c r="W150" s="100"/>
      <c r="X150" s="100"/>
      <c r="Y150" s="100"/>
      <c r="Z150" s="100"/>
    </row>
    <row r="151" spans="1:141" s="123" customFormat="1" x14ac:dyDescent="0.2">
      <c r="A151" s="142" t="s">
        <v>469</v>
      </c>
      <c r="B151" s="112">
        <v>0.46600000000000003</v>
      </c>
      <c r="C151" s="112">
        <v>0.19317999999999999</v>
      </c>
      <c r="D151" s="112">
        <v>0.01</v>
      </c>
      <c r="E151" s="112">
        <v>9.214E-2</v>
      </c>
      <c r="F151" s="100"/>
      <c r="G151" s="150"/>
      <c r="H151" s="100"/>
      <c r="I151" s="100"/>
      <c r="J151" s="100"/>
      <c r="K151" s="100"/>
      <c r="L151" s="100"/>
      <c r="M151" s="100"/>
      <c r="N151" s="100"/>
      <c r="O151" s="100"/>
      <c r="P151" s="100"/>
    </row>
    <row r="152" spans="1:141" s="123" customFormat="1" x14ac:dyDescent="0.2">
      <c r="A152" s="142" t="s">
        <v>433</v>
      </c>
      <c r="B152" s="112">
        <v>0.30399999999999999</v>
      </c>
      <c r="C152" s="112">
        <v>0.12859000000000001</v>
      </c>
      <c r="D152" s="112">
        <v>0.14199999999999999</v>
      </c>
      <c r="E152" s="112">
        <v>0.17416999999999999</v>
      </c>
      <c r="F152" s="100"/>
      <c r="G152" s="150"/>
      <c r="H152" s="100"/>
      <c r="I152" s="100"/>
      <c r="J152" s="100"/>
      <c r="K152" s="100"/>
      <c r="L152" s="100"/>
      <c r="M152" s="100"/>
      <c r="N152" s="100"/>
      <c r="O152" s="100"/>
      <c r="P152" s="100"/>
    </row>
    <row r="153" spans="1:141" s="123" customFormat="1" x14ac:dyDescent="0.2">
      <c r="A153" s="142" t="s">
        <v>394</v>
      </c>
      <c r="B153" s="112">
        <v>0.44800000000000001</v>
      </c>
      <c r="C153" s="112">
        <v>0.21176</v>
      </c>
      <c r="D153" s="112">
        <v>9.6000000000000002E-2</v>
      </c>
      <c r="E153" s="112">
        <v>9.7750000000000004E-2</v>
      </c>
      <c r="F153" s="100"/>
      <c r="G153" s="150"/>
      <c r="H153" s="100"/>
      <c r="I153" s="100"/>
      <c r="J153" s="100"/>
      <c r="K153" s="100"/>
      <c r="L153" s="100"/>
      <c r="M153" s="100"/>
      <c r="N153" s="100"/>
      <c r="O153" s="100"/>
      <c r="P153" s="100"/>
    </row>
    <row r="154" spans="1:141" s="57" customFormat="1" x14ac:dyDescent="0.2">
      <c r="A154" s="142" t="s">
        <v>364</v>
      </c>
      <c r="B154" s="112">
        <v>0.55200000000000005</v>
      </c>
      <c r="C154" s="112">
        <v>0.22986000000000001</v>
      </c>
      <c r="D154" s="112">
        <v>2.4E-2</v>
      </c>
      <c r="E154" s="112">
        <v>3.1640000000000001E-2</v>
      </c>
      <c r="F154" s="100"/>
      <c r="G154" s="150"/>
      <c r="H154" s="100"/>
      <c r="I154" s="100"/>
      <c r="J154" s="100"/>
      <c r="K154" s="100"/>
      <c r="L154" s="100"/>
      <c r="M154" s="100"/>
      <c r="N154" s="100"/>
      <c r="O154" s="100"/>
      <c r="P154" s="100"/>
      <c r="Q154" s="123"/>
      <c r="R154" s="123"/>
      <c r="S154" s="123"/>
      <c r="T154" s="123"/>
      <c r="U154" s="123"/>
      <c r="V154" s="123"/>
      <c r="W154" s="123"/>
      <c r="X154" s="123"/>
      <c r="Y154" s="123"/>
      <c r="Z154" s="123"/>
    </row>
    <row r="155" spans="1:141" s="57" customFormat="1" x14ac:dyDescent="0.2">
      <c r="A155" s="142" t="s">
        <v>333</v>
      </c>
      <c r="B155" s="112">
        <v>0.56000000000000005</v>
      </c>
      <c r="C155" s="112">
        <v>0.24664</v>
      </c>
      <c r="D155" s="112">
        <v>1.7999999999999999E-2</v>
      </c>
      <c r="E155" s="112">
        <v>3.0110000000000001E-2</v>
      </c>
      <c r="F155" s="100"/>
      <c r="G155" s="150"/>
      <c r="H155" s="100"/>
      <c r="I155" s="100"/>
      <c r="J155" s="100"/>
      <c r="K155" s="100"/>
      <c r="L155" s="100"/>
      <c r="M155" s="135"/>
      <c r="N155" s="100"/>
      <c r="O155" s="100"/>
      <c r="P155" s="100"/>
    </row>
    <row r="156" spans="1:141" s="91" customFormat="1" x14ac:dyDescent="0.2">
      <c r="A156" s="142" t="s">
        <v>303</v>
      </c>
      <c r="B156" s="112">
        <v>0.56999999999999995</v>
      </c>
      <c r="C156" s="112">
        <v>0.25151000000000001</v>
      </c>
      <c r="D156" s="112">
        <v>1.7999999999999999E-2</v>
      </c>
      <c r="E156" s="112">
        <v>2.6950000000000002E-2</v>
      </c>
      <c r="F156" s="100"/>
      <c r="G156" s="150"/>
      <c r="H156" s="100"/>
      <c r="I156" s="100"/>
      <c r="J156" s="100"/>
      <c r="K156" s="100"/>
      <c r="L156" s="100"/>
      <c r="M156" s="71"/>
      <c r="N156" s="100"/>
      <c r="O156" s="100"/>
      <c r="P156" s="100"/>
      <c r="Q156" s="57"/>
      <c r="R156" s="57"/>
      <c r="S156" s="57"/>
      <c r="T156" s="57"/>
      <c r="U156" s="57"/>
      <c r="V156" s="57"/>
      <c r="W156" s="57"/>
      <c r="X156" s="57"/>
      <c r="Y156" s="57"/>
      <c r="Z156" s="57"/>
    </row>
    <row r="157" spans="1:141" s="48" customFormat="1" x14ac:dyDescent="0.2">
      <c r="A157" s="142" t="s">
        <v>242</v>
      </c>
      <c r="B157" s="112">
        <v>0.50800000000000001</v>
      </c>
      <c r="C157" s="112">
        <v>0.24027999999999999</v>
      </c>
      <c r="D157" s="112">
        <v>0.01</v>
      </c>
      <c r="E157" s="112">
        <v>2.6349999999999998E-2</v>
      </c>
      <c r="F157" s="100"/>
      <c r="G157" s="150"/>
      <c r="H157" s="100"/>
      <c r="I157" s="100"/>
      <c r="J157" s="100"/>
      <c r="K157" s="100"/>
      <c r="L157" s="100"/>
      <c r="M157" s="71"/>
      <c r="N157" s="100"/>
      <c r="O157" s="100"/>
      <c r="P157" s="100"/>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c r="DY157" s="91"/>
      <c r="DZ157" s="91"/>
      <c r="EA157" s="91"/>
      <c r="EB157" s="91"/>
      <c r="EC157" s="91"/>
      <c r="ED157" s="91"/>
      <c r="EE157" s="91"/>
      <c r="EF157" s="91"/>
      <c r="EG157" s="91"/>
      <c r="EH157" s="91"/>
      <c r="EI157" s="91"/>
      <c r="EJ157" s="91"/>
      <c r="EK157" s="91"/>
    </row>
    <row r="158" spans="1:141" s="48" customFormat="1" x14ac:dyDescent="0.2">
      <c r="A158" s="142" t="s">
        <v>170</v>
      </c>
      <c r="B158" s="112"/>
      <c r="C158" s="112"/>
      <c r="D158" s="112"/>
      <c r="E158" s="112"/>
      <c r="F158" s="100"/>
      <c r="G158" s="150"/>
      <c r="H158" s="100"/>
      <c r="I158" s="100"/>
      <c r="J158" s="100"/>
      <c r="K158" s="100"/>
      <c r="L158" s="100"/>
      <c r="M158" s="85"/>
      <c r="N158" s="100"/>
      <c r="O158" s="123"/>
      <c r="P158" s="123"/>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c r="DY158" s="91"/>
      <c r="DZ158" s="91"/>
      <c r="EA158" s="91"/>
      <c r="EB158" s="91"/>
      <c r="EC158" s="91"/>
      <c r="ED158" s="91"/>
      <c r="EE158" s="91"/>
      <c r="EF158" s="91"/>
      <c r="EG158" s="91"/>
      <c r="EH158" s="91"/>
      <c r="EI158" s="91"/>
      <c r="EJ158" s="91"/>
      <c r="EK158" s="91"/>
    </row>
    <row r="159" spans="1:141" s="48" customFormat="1" x14ac:dyDescent="0.2">
      <c r="A159" s="96"/>
      <c r="B159" s="112"/>
      <c r="C159" s="112"/>
      <c r="D159" s="112"/>
      <c r="E159" s="112"/>
      <c r="F159" s="100"/>
      <c r="G159" s="209"/>
      <c r="H159" s="150"/>
      <c r="I159" s="100"/>
      <c r="J159" s="100"/>
      <c r="K159" s="100"/>
      <c r="L159" s="100"/>
      <c r="M159" s="73"/>
      <c r="N159" s="100"/>
      <c r="O159" s="123"/>
      <c r="P159" s="123"/>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row>
    <row r="160" spans="1:141" s="48" customFormat="1" x14ac:dyDescent="0.2">
      <c r="A160" s="96"/>
      <c r="B160" s="112"/>
      <c r="C160" s="112"/>
      <c r="D160" s="112"/>
      <c r="E160" s="112"/>
      <c r="F160" s="100"/>
      <c r="G160" s="209"/>
      <c r="H160" s="150"/>
      <c r="I160" s="100"/>
      <c r="J160" s="100"/>
      <c r="K160" s="100"/>
      <c r="L160" s="100"/>
      <c r="M160" s="73"/>
      <c r="N160" s="100"/>
      <c r="O160" s="123"/>
      <c r="P160" s="123"/>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row>
    <row r="161" spans="1:141" s="48" customFormat="1" x14ac:dyDescent="0.2">
      <c r="A161" s="57" t="s">
        <v>477</v>
      </c>
      <c r="B161" s="57"/>
      <c r="C161" s="57"/>
      <c r="D161" s="57"/>
      <c r="E161" s="70"/>
      <c r="F161" s="70"/>
      <c r="G161" s="57"/>
      <c r="H161" s="57"/>
      <c r="I161" s="57"/>
      <c r="J161" s="57"/>
      <c r="K161" s="57"/>
      <c r="L161" s="100"/>
      <c r="M161" s="73"/>
      <c r="N161" s="100"/>
      <c r="O161" s="79"/>
      <c r="P161" s="79"/>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row>
    <row r="162" spans="1:141" s="48" customFormat="1" x14ac:dyDescent="0.2">
      <c r="A162" s="7" t="s">
        <v>137</v>
      </c>
      <c r="B162" s="71" t="s">
        <v>478</v>
      </c>
      <c r="C162" s="71" t="s">
        <v>478</v>
      </c>
      <c r="D162" s="71" t="s">
        <v>478</v>
      </c>
      <c r="E162" s="75" t="s">
        <v>156</v>
      </c>
      <c r="F162" s="75" t="s">
        <v>156</v>
      </c>
      <c r="G162" s="75" t="s">
        <v>156</v>
      </c>
      <c r="H162" s="79" t="s">
        <v>479</v>
      </c>
      <c r="I162" s="79" t="s">
        <v>479</v>
      </c>
      <c r="J162" s="79" t="s">
        <v>479</v>
      </c>
      <c r="K162" s="79" t="s">
        <v>480</v>
      </c>
      <c r="L162" s="57"/>
      <c r="M162" s="73"/>
      <c r="N162" s="57"/>
      <c r="O162" s="87"/>
      <c r="P162" s="87"/>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row>
    <row r="163" spans="1:141" s="7" customFormat="1" x14ac:dyDescent="0.2">
      <c r="B163" s="71" t="s">
        <v>481</v>
      </c>
      <c r="C163" s="71" t="s">
        <v>481</v>
      </c>
      <c r="D163" s="71" t="s">
        <v>481</v>
      </c>
      <c r="E163" s="76" t="s">
        <v>1071</v>
      </c>
      <c r="F163" s="76" t="s">
        <v>1104</v>
      </c>
      <c r="G163" s="86">
        <f>D164</f>
        <v>44742</v>
      </c>
      <c r="H163" s="79" t="s">
        <v>107</v>
      </c>
      <c r="I163" s="79" t="s">
        <v>107</v>
      </c>
      <c r="J163" s="79" t="s">
        <v>107</v>
      </c>
      <c r="K163" s="79" t="s">
        <v>482</v>
      </c>
      <c r="L163" s="210"/>
      <c r="M163" s="73"/>
      <c r="N163" s="75"/>
      <c r="O163" s="81"/>
      <c r="P163" s="88"/>
      <c r="Q163" s="91"/>
      <c r="R163" s="91"/>
      <c r="S163" s="91"/>
      <c r="T163" s="91"/>
      <c r="U163" s="91"/>
      <c r="V163" s="91"/>
      <c r="W163" s="91"/>
      <c r="X163" s="91"/>
      <c r="Y163" s="91"/>
      <c r="Z163" s="91"/>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row>
    <row r="164" spans="1:141" s="7" customFormat="1" x14ac:dyDescent="0.2">
      <c r="B164" s="72" t="s">
        <v>1071</v>
      </c>
      <c r="C164" s="72" t="s">
        <v>1104</v>
      </c>
      <c r="D164" s="85">
        <v>44742</v>
      </c>
      <c r="E164" s="76"/>
      <c r="F164" s="76"/>
      <c r="G164" s="76"/>
      <c r="H164" s="80" t="s">
        <v>1071</v>
      </c>
      <c r="I164" s="80" t="s">
        <v>1104</v>
      </c>
      <c r="J164" s="87">
        <f>D164</f>
        <v>44742</v>
      </c>
      <c r="K164" s="87">
        <f>D164</f>
        <v>44742</v>
      </c>
      <c r="L164" s="210"/>
      <c r="M164" s="73"/>
      <c r="N164" s="86"/>
      <c r="O164" s="81"/>
      <c r="P164" s="88"/>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row>
    <row r="165" spans="1:141" s="7" customFormat="1" x14ac:dyDescent="0.2">
      <c r="A165" s="57" t="s">
        <v>866</v>
      </c>
      <c r="B165" s="73">
        <v>6.8508369353672882E-2</v>
      </c>
      <c r="C165" s="73">
        <v>6.345790002783884E-2</v>
      </c>
      <c r="D165" s="73">
        <v>4.9230684377817552E-2</v>
      </c>
      <c r="E165" s="77">
        <v>9.6016330727294631E-3</v>
      </c>
      <c r="F165" s="77">
        <v>8.1533446406038355E-3</v>
      </c>
      <c r="G165" s="77">
        <v>9.5316190021817408E-3</v>
      </c>
      <c r="H165" s="81">
        <v>13</v>
      </c>
      <c r="I165" s="81">
        <v>13</v>
      </c>
      <c r="J165" s="81">
        <v>13</v>
      </c>
      <c r="K165" s="88">
        <v>3.8257975689497785E-2</v>
      </c>
      <c r="L165" s="57"/>
      <c r="N165" s="76"/>
      <c r="O165" s="81"/>
      <c r="P165" s="88"/>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row>
    <row r="166" spans="1:141" s="7" customFormat="1" x14ac:dyDescent="0.2">
      <c r="A166" s="57" t="s">
        <v>146</v>
      </c>
      <c r="B166" s="73">
        <v>5.1568148155495368E-2</v>
      </c>
      <c r="C166" s="73">
        <v>5.6778742654235104E-2</v>
      </c>
      <c r="D166" s="73">
        <v>6.0149160398083497E-2</v>
      </c>
      <c r="E166" s="77">
        <v>6.1187188368058889E-3</v>
      </c>
      <c r="F166" s="77">
        <v>5.907497318538609E-3</v>
      </c>
      <c r="G166" s="77">
        <v>9.8031185581395446E-3</v>
      </c>
      <c r="H166" s="81">
        <v>30</v>
      </c>
      <c r="I166" s="81">
        <v>35</v>
      </c>
      <c r="J166" s="81">
        <v>36</v>
      </c>
      <c r="K166" s="88">
        <v>2.2843149868438418E-2</v>
      </c>
      <c r="L166" s="91"/>
      <c r="M166" s="73"/>
      <c r="N166" s="77"/>
      <c r="O166" s="81"/>
      <c r="P166" s="88"/>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row>
    <row r="167" spans="1:141" s="7" customFormat="1" x14ac:dyDescent="0.2">
      <c r="A167" s="57" t="s">
        <v>143</v>
      </c>
      <c r="B167" s="73">
        <v>0.11319560416050145</v>
      </c>
      <c r="C167" s="73">
        <v>0.10820381525414327</v>
      </c>
      <c r="D167" s="73">
        <v>0.10790246559779643</v>
      </c>
      <c r="E167" s="77">
        <v>2.6238320222256556E-2</v>
      </c>
      <c r="F167" s="77">
        <v>2.4028476540340852E-2</v>
      </c>
      <c r="G167" s="77">
        <v>2.6524884372044966E-2</v>
      </c>
      <c r="H167" s="81">
        <v>30</v>
      </c>
      <c r="I167" s="81">
        <v>31</v>
      </c>
      <c r="J167" s="81">
        <v>32</v>
      </c>
      <c r="K167" s="88">
        <v>2.6946340108884047E-2</v>
      </c>
      <c r="L167" s="91"/>
      <c r="M167" s="73"/>
      <c r="N167" s="77"/>
      <c r="O167" s="81"/>
      <c r="P167" s="88"/>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row>
    <row r="168" spans="1:141" s="7" customFormat="1" x14ac:dyDescent="0.2">
      <c r="A168" s="57" t="s">
        <v>197</v>
      </c>
      <c r="B168" s="73">
        <v>8.5425258470288465E-2</v>
      </c>
      <c r="C168" s="73">
        <v>8.4496028683537991E-2</v>
      </c>
      <c r="D168" s="73">
        <v>9.657142649603305E-2</v>
      </c>
      <c r="E168" s="77">
        <v>5.6568626322045748E-2</v>
      </c>
      <c r="F168" s="77">
        <v>4.1277861866660402E-2</v>
      </c>
      <c r="G168" s="77">
        <v>3.808904642395531E-2</v>
      </c>
      <c r="H168" s="81">
        <v>24</v>
      </c>
      <c r="I168" s="81">
        <v>21</v>
      </c>
      <c r="J168" s="81">
        <v>21</v>
      </c>
      <c r="K168" s="88">
        <v>3.808904642395531E-2</v>
      </c>
      <c r="L168" s="91"/>
      <c r="M168" s="73"/>
      <c r="N168" s="77"/>
      <c r="O168" s="81"/>
      <c r="P168" s="88"/>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row>
    <row r="169" spans="1:141" s="48" customFormat="1" x14ac:dyDescent="0.2">
      <c r="A169" s="57" t="s">
        <v>142</v>
      </c>
      <c r="B169" s="73">
        <v>0.13409453673974189</v>
      </c>
      <c r="C169" s="73">
        <v>0.1433785386343763</v>
      </c>
      <c r="D169" s="73">
        <v>0.14222911930274887</v>
      </c>
      <c r="E169" s="77">
        <v>1.9386583893176927E-2</v>
      </c>
      <c r="F169" s="77">
        <v>1.7506883893770819E-2</v>
      </c>
      <c r="G169" s="77">
        <v>2.2529652388783562E-2</v>
      </c>
      <c r="H169" s="81">
        <v>63</v>
      </c>
      <c r="I169" s="81">
        <v>65</v>
      </c>
      <c r="J169" s="81">
        <v>64</v>
      </c>
      <c r="K169" s="88">
        <v>2.6490513220015211E-2</v>
      </c>
      <c r="L169" s="91"/>
      <c r="M169" s="74"/>
      <c r="N169" s="77"/>
      <c r="O169" s="81"/>
      <c r="P169" s="88"/>
      <c r="Q169" s="57"/>
      <c r="R169" s="57"/>
      <c r="S169" s="57"/>
      <c r="T169" s="57"/>
      <c r="U169" s="57"/>
      <c r="V169" s="57"/>
      <c r="W169" s="57"/>
      <c r="X169" s="57"/>
      <c r="Y169" s="57"/>
      <c r="Z169" s="57"/>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c r="DT169" s="91"/>
      <c r="DU169" s="91"/>
      <c r="DV169" s="91"/>
      <c r="DW169" s="91"/>
      <c r="DX169" s="91"/>
      <c r="DY169" s="91"/>
      <c r="DZ169" s="91"/>
      <c r="EA169" s="91"/>
      <c r="EB169" s="91"/>
      <c r="EC169" s="91"/>
      <c r="ED169" s="91"/>
      <c r="EE169" s="91"/>
      <c r="EF169" s="91"/>
      <c r="EG169" s="91"/>
    </row>
    <row r="170" spans="1:141" s="7" customFormat="1" x14ac:dyDescent="0.2">
      <c r="A170" s="57" t="s">
        <v>141</v>
      </c>
      <c r="B170" s="73">
        <v>0.14870100571525091</v>
      </c>
      <c r="C170" s="73">
        <v>0.15015428323034305</v>
      </c>
      <c r="D170" s="73">
        <v>0.14766622801687143</v>
      </c>
      <c r="E170" s="77">
        <v>1.6672452463017049E-2</v>
      </c>
      <c r="F170" s="77">
        <v>1.4749878584825122E-2</v>
      </c>
      <c r="G170" s="77">
        <v>1.674809482801666E-2</v>
      </c>
      <c r="H170" s="81">
        <v>36</v>
      </c>
      <c r="I170" s="81">
        <v>40</v>
      </c>
      <c r="J170" s="81">
        <v>40</v>
      </c>
      <c r="K170" s="88">
        <v>1.9859068483715173E-2</v>
      </c>
      <c r="L170" s="91"/>
      <c r="M170" s="57"/>
      <c r="N170" s="77"/>
      <c r="O170" s="81"/>
      <c r="P170" s="88"/>
      <c r="Q170" s="91"/>
      <c r="R170" s="91"/>
      <c r="S170" s="91"/>
      <c r="T170" s="91"/>
      <c r="U170" s="91"/>
      <c r="V170" s="91"/>
      <c r="W170" s="91"/>
      <c r="X170" s="91"/>
      <c r="Y170" s="91"/>
      <c r="Z170" s="91"/>
    </row>
    <row r="171" spans="1:141" x14ac:dyDescent="0.2">
      <c r="A171" s="57" t="s">
        <v>140</v>
      </c>
      <c r="B171" s="73">
        <v>8.4504195777885108E-2</v>
      </c>
      <c r="C171" s="73">
        <v>8.30067399159959E-2</v>
      </c>
      <c r="D171" s="73">
        <v>8.5179575176284716E-2</v>
      </c>
      <c r="E171" s="77">
        <v>1.5192628855552668E-2</v>
      </c>
      <c r="F171" s="77">
        <v>1.3923949882646142E-2</v>
      </c>
      <c r="G171" s="77">
        <v>1.8741528066959477E-2</v>
      </c>
      <c r="H171" s="81">
        <v>61</v>
      </c>
      <c r="I171" s="81">
        <v>62</v>
      </c>
      <c r="J171" s="81">
        <v>61</v>
      </c>
      <c r="K171" s="88">
        <v>2.0582835530693001E-2</v>
      </c>
      <c r="L171" s="91"/>
      <c r="N171" s="77"/>
      <c r="O171" s="81"/>
      <c r="P171" s="88"/>
      <c r="Q171" s="7"/>
      <c r="R171" s="7"/>
      <c r="S171" s="7"/>
      <c r="T171" s="7"/>
      <c r="U171" s="7"/>
      <c r="V171" s="7"/>
      <c r="W171" s="7"/>
      <c r="X171" s="7"/>
      <c r="Y171" s="7"/>
      <c r="Z171" s="7"/>
    </row>
    <row r="172" spans="1:141" x14ac:dyDescent="0.2">
      <c r="A172" s="57" t="s">
        <v>198</v>
      </c>
      <c r="B172" s="73">
        <v>0.1753568103039829</v>
      </c>
      <c r="C172" s="73">
        <v>0.17344522767793724</v>
      </c>
      <c r="D172" s="73">
        <v>0.17005643983411259</v>
      </c>
      <c r="E172" s="77">
        <v>9.5881799919372551E-3</v>
      </c>
      <c r="F172" s="77">
        <v>7.7602827707807876E-3</v>
      </c>
      <c r="G172" s="77">
        <v>1.0882688001142324E-2</v>
      </c>
      <c r="H172" s="81">
        <v>45</v>
      </c>
      <c r="I172" s="81">
        <v>44</v>
      </c>
      <c r="J172" s="81">
        <v>44</v>
      </c>
      <c r="K172" s="88">
        <v>1.2654455248120498E-2</v>
      </c>
      <c r="L172" s="91"/>
      <c r="M172" s="123"/>
      <c r="N172" s="77"/>
      <c r="O172" s="81"/>
      <c r="P172" s="88"/>
    </row>
    <row r="173" spans="1:141" x14ac:dyDescent="0.2">
      <c r="A173" s="57" t="s">
        <v>147</v>
      </c>
      <c r="B173" s="73">
        <v>3.2474302589434172E-2</v>
      </c>
      <c r="C173" s="73">
        <v>3.3401615898344145E-2</v>
      </c>
      <c r="D173" s="73">
        <v>3.3825974960660497E-2</v>
      </c>
      <c r="E173" s="77">
        <v>1.8654076364238249E-2</v>
      </c>
      <c r="F173" s="77">
        <v>1.7003660155293813E-2</v>
      </c>
      <c r="G173" s="77">
        <v>2.2382196959637859E-2</v>
      </c>
      <c r="H173" s="81">
        <v>27</v>
      </c>
      <c r="I173" s="81">
        <v>28</v>
      </c>
      <c r="J173" s="81">
        <v>28</v>
      </c>
      <c r="K173" s="88">
        <v>2.2382196959637859E-2</v>
      </c>
      <c r="L173" s="91"/>
      <c r="M173" s="123"/>
      <c r="N173" s="77"/>
      <c r="O173" s="81"/>
      <c r="P173" s="88"/>
    </row>
    <row r="174" spans="1:141" x14ac:dyDescent="0.2">
      <c r="A174" s="57" t="s">
        <v>1083</v>
      </c>
      <c r="B174" s="73">
        <v>4.7481078937391293E-2</v>
      </c>
      <c r="C174" s="73">
        <v>4.7525109544947923E-2</v>
      </c>
      <c r="D174" s="73">
        <v>5.2324679351976107E-2</v>
      </c>
      <c r="E174" s="77">
        <v>2.9601990659864907E-2</v>
      </c>
      <c r="F174" s="77">
        <v>2.239285512769924E-2</v>
      </c>
      <c r="G174" s="77">
        <v>3.0730040866572335E-2</v>
      </c>
      <c r="H174" s="81">
        <v>28</v>
      </c>
      <c r="I174" s="81">
        <v>27</v>
      </c>
      <c r="J174" s="81">
        <v>30</v>
      </c>
      <c r="K174" s="88">
        <v>3.1543531740453677E-2</v>
      </c>
      <c r="L174" s="91"/>
      <c r="M174" s="123"/>
      <c r="N174" s="77"/>
      <c r="O174" s="83"/>
      <c r="P174" s="89"/>
    </row>
    <row r="175" spans="1:141" x14ac:dyDescent="0.2">
      <c r="A175" s="57" t="s">
        <v>145</v>
      </c>
      <c r="B175" s="73">
        <v>5.86906897963555E-2</v>
      </c>
      <c r="C175" s="73">
        <v>5.6151979491230845E-2</v>
      </c>
      <c r="D175" s="73">
        <v>5.4864246487615322E-2</v>
      </c>
      <c r="E175" s="77">
        <v>3.2091500595197955E-2</v>
      </c>
      <c r="F175" s="77">
        <v>2.9364298357864929E-2</v>
      </c>
      <c r="G175" s="77">
        <v>3.0359547268514739E-2</v>
      </c>
      <c r="H175" s="81">
        <v>28</v>
      </c>
      <c r="I175" s="81">
        <v>28</v>
      </c>
      <c r="J175" s="81">
        <v>29</v>
      </c>
      <c r="K175" s="88">
        <v>3.0359547268514739E-2</v>
      </c>
      <c r="L175" s="57"/>
      <c r="N175" s="77"/>
      <c r="O175" s="57"/>
      <c r="P175" s="57"/>
    </row>
    <row r="176" spans="1:141" x14ac:dyDescent="0.2">
      <c r="A176" s="57" t="s">
        <v>160</v>
      </c>
      <c r="B176" s="74">
        <v>1</v>
      </c>
      <c r="C176" s="74">
        <v>0.99999998101293064</v>
      </c>
      <c r="D176" s="74">
        <v>1</v>
      </c>
      <c r="E176" s="78">
        <v>1.509483244254472E-2</v>
      </c>
      <c r="F176" s="78">
        <v>1.3050544088612892E-2</v>
      </c>
      <c r="G176" s="78">
        <v>1.7174337459420905E-2</v>
      </c>
      <c r="H176" s="82">
        <v>385</v>
      </c>
      <c r="I176" s="83">
        <v>394</v>
      </c>
      <c r="J176" s="83">
        <v>398</v>
      </c>
      <c r="K176" s="89">
        <v>2.1825216274633186E-2</v>
      </c>
      <c r="L176" s="57"/>
      <c r="N176" s="77"/>
      <c r="O176" s="57"/>
      <c r="P176" s="57"/>
    </row>
    <row r="177" spans="1:16" x14ac:dyDescent="0.2">
      <c r="A177" s="57"/>
      <c r="B177" s="74"/>
      <c r="C177" s="74"/>
      <c r="D177" s="74"/>
      <c r="E177" s="78"/>
      <c r="F177" s="78"/>
      <c r="G177" s="78"/>
      <c r="H177" s="82"/>
      <c r="I177" s="83"/>
      <c r="J177" s="83"/>
      <c r="K177" s="89"/>
      <c r="L177" s="57"/>
      <c r="N177" s="77"/>
      <c r="O177" s="57"/>
      <c r="P177" s="57"/>
    </row>
    <row r="178" spans="1:16" x14ac:dyDescent="0.2">
      <c r="A178" s="57"/>
      <c r="B178" s="74"/>
      <c r="C178" s="74"/>
      <c r="D178" s="74"/>
      <c r="E178" s="78"/>
      <c r="F178" s="78"/>
      <c r="G178" s="78"/>
      <c r="H178" s="82"/>
      <c r="I178" s="83"/>
      <c r="J178" s="83"/>
      <c r="K178" s="89"/>
      <c r="L178" s="57"/>
      <c r="N178" s="77"/>
      <c r="O178" s="57"/>
      <c r="P178" s="57"/>
    </row>
    <row r="179" spans="1:16" x14ac:dyDescent="0.2">
      <c r="A179" s="38" t="s">
        <v>136</v>
      </c>
      <c r="B179" s="90" t="s">
        <v>160</v>
      </c>
      <c r="C179" s="5" t="s">
        <v>181</v>
      </c>
      <c r="D179" s="5" t="s">
        <v>182</v>
      </c>
      <c r="E179" s="5" t="s">
        <v>192</v>
      </c>
      <c r="F179" s="12" t="s">
        <v>183</v>
      </c>
      <c r="G179" s="12" t="s">
        <v>184</v>
      </c>
      <c r="H179" s="59" t="s">
        <v>1</v>
      </c>
      <c r="I179" s="123" t="s">
        <v>137</v>
      </c>
      <c r="J179" s="123"/>
      <c r="K179" s="123"/>
    </row>
    <row r="180" spans="1:16" x14ac:dyDescent="0.2">
      <c r="A180" s="38" t="s">
        <v>202</v>
      </c>
      <c r="B180" s="90" t="s">
        <v>1</v>
      </c>
      <c r="C180" s="5"/>
      <c r="D180" s="5" t="s">
        <v>185</v>
      </c>
      <c r="E180" s="5"/>
      <c r="F180" s="12" t="s">
        <v>186</v>
      </c>
      <c r="G180" s="12" t="s">
        <v>186</v>
      </c>
      <c r="H180" s="59" t="s">
        <v>171</v>
      </c>
      <c r="I180" s="123" t="s">
        <v>539</v>
      </c>
      <c r="J180" s="123"/>
      <c r="K180" s="123"/>
      <c r="L180" s="123"/>
      <c r="N180" s="123"/>
    </row>
    <row r="181" spans="1:16" ht="14.1" customHeight="1" x14ac:dyDescent="0.2">
      <c r="A181" s="38"/>
      <c r="B181" s="90" t="s">
        <v>200</v>
      </c>
      <c r="C181" s="5"/>
      <c r="D181" s="5" t="s">
        <v>187</v>
      </c>
      <c r="E181" s="5"/>
      <c r="F181" s="12" t="s">
        <v>188</v>
      </c>
      <c r="G181" s="97" t="s">
        <v>188</v>
      </c>
      <c r="H181" s="20" t="s">
        <v>105</v>
      </c>
      <c r="I181" s="123"/>
      <c r="J181" s="123"/>
      <c r="K181" s="123"/>
      <c r="L181" s="123"/>
      <c r="N181" s="123"/>
    </row>
    <row r="182" spans="1:16" customFormat="1" x14ac:dyDescent="0.2">
      <c r="A182" s="107" t="s">
        <v>1126</v>
      </c>
      <c r="B182" s="107"/>
      <c r="C182" s="107" t="s">
        <v>1558</v>
      </c>
      <c r="D182" s="107" t="s">
        <v>579</v>
      </c>
      <c r="E182" s="107" t="s">
        <v>1127</v>
      </c>
      <c r="F182" s="94">
        <v>5.72</v>
      </c>
      <c r="G182" s="94">
        <v>5.6</v>
      </c>
      <c r="H182" s="95">
        <f t="shared" ref="H182:H194" si="0">F182/G182-1</f>
        <v>2.1428571428571352E-2</v>
      </c>
      <c r="I182" s="107" t="s">
        <v>795</v>
      </c>
    </row>
    <row r="183" spans="1:16" customFormat="1" x14ac:dyDescent="0.2">
      <c r="A183" s="107" t="s">
        <v>992</v>
      </c>
      <c r="B183" s="107" t="s">
        <v>841</v>
      </c>
      <c r="C183" s="107" t="s">
        <v>1558</v>
      </c>
      <c r="D183" s="107" t="s">
        <v>579</v>
      </c>
      <c r="E183" s="107" t="s">
        <v>665</v>
      </c>
      <c r="F183" s="94">
        <v>4.8</v>
      </c>
      <c r="G183" s="94">
        <v>4.4400000000000004</v>
      </c>
      <c r="H183" s="95">
        <f t="shared" si="0"/>
        <v>8.1081081081080919E-2</v>
      </c>
      <c r="I183" s="107" t="s">
        <v>140</v>
      </c>
    </row>
    <row r="184" spans="1:16" customFormat="1" x14ac:dyDescent="0.2">
      <c r="A184" s="107" t="s">
        <v>1299</v>
      </c>
      <c r="B184" s="107"/>
      <c r="C184" s="107" t="s">
        <v>1558</v>
      </c>
      <c r="D184" s="107" t="s">
        <v>579</v>
      </c>
      <c r="E184" s="107" t="s">
        <v>1300</v>
      </c>
      <c r="F184" s="94">
        <v>2.4</v>
      </c>
      <c r="G184" s="94">
        <v>0.6</v>
      </c>
      <c r="H184" s="95">
        <f t="shared" si="0"/>
        <v>3</v>
      </c>
      <c r="I184" s="107" t="s">
        <v>197</v>
      </c>
    </row>
    <row r="185" spans="1:16" customFormat="1" x14ac:dyDescent="0.2">
      <c r="A185" s="107" t="s">
        <v>1389</v>
      </c>
      <c r="B185" s="107"/>
      <c r="C185" s="107" t="s">
        <v>1558</v>
      </c>
      <c r="D185" s="107" t="s">
        <v>579</v>
      </c>
      <c r="E185" s="107" t="s">
        <v>1390</v>
      </c>
      <c r="F185" s="94">
        <v>4.51</v>
      </c>
      <c r="G185" s="94">
        <v>4.4000000000000004</v>
      </c>
      <c r="H185" s="95">
        <f t="shared" si="0"/>
        <v>2.4999999999999911E-2</v>
      </c>
      <c r="I185" s="107" t="s">
        <v>146</v>
      </c>
    </row>
    <row r="186" spans="1:16" customFormat="1" x14ac:dyDescent="0.2">
      <c r="A186" s="107" t="s">
        <v>1305</v>
      </c>
      <c r="B186" s="107"/>
      <c r="C186" s="107" t="s">
        <v>1558</v>
      </c>
      <c r="D186" s="107" t="s">
        <v>579</v>
      </c>
      <c r="E186" s="107" t="s">
        <v>1306</v>
      </c>
      <c r="F186" s="94">
        <v>4.5999999999999996</v>
      </c>
      <c r="G186" s="94">
        <v>2.8</v>
      </c>
      <c r="H186" s="95">
        <f t="shared" si="0"/>
        <v>0.64285714285714279</v>
      </c>
      <c r="I186" s="107" t="s">
        <v>197</v>
      </c>
    </row>
    <row r="187" spans="1:16" customFormat="1" x14ac:dyDescent="0.2">
      <c r="A187" s="107" t="s">
        <v>1561</v>
      </c>
      <c r="B187" s="107"/>
      <c r="C187" s="107" t="s">
        <v>1558</v>
      </c>
      <c r="D187" s="107" t="s">
        <v>579</v>
      </c>
      <c r="E187" s="107" t="s">
        <v>1562</v>
      </c>
      <c r="F187" s="94">
        <v>4.5999999999999996</v>
      </c>
      <c r="G187" s="94">
        <v>3</v>
      </c>
      <c r="H187" s="95">
        <f t="shared" si="0"/>
        <v>0.53333333333333321</v>
      </c>
      <c r="I187" s="107" t="s">
        <v>140</v>
      </c>
    </row>
    <row r="188" spans="1:16" customFormat="1" x14ac:dyDescent="0.2">
      <c r="A188" s="107" t="s">
        <v>1563</v>
      </c>
      <c r="B188" s="107"/>
      <c r="C188" s="107" t="s">
        <v>1558</v>
      </c>
      <c r="D188" s="107" t="s">
        <v>579</v>
      </c>
      <c r="E188" s="107" t="s">
        <v>1564</v>
      </c>
      <c r="F188" s="94">
        <v>2.92</v>
      </c>
      <c r="G188" s="94">
        <v>2.68</v>
      </c>
      <c r="H188" s="95">
        <f t="shared" si="0"/>
        <v>8.9552238805969964E-2</v>
      </c>
      <c r="I188" s="107" t="s">
        <v>146</v>
      </c>
    </row>
    <row r="189" spans="1:16" customFormat="1" x14ac:dyDescent="0.2">
      <c r="A189" s="107" t="s">
        <v>1569</v>
      </c>
      <c r="B189" s="107"/>
      <c r="C189" s="107" t="s">
        <v>1558</v>
      </c>
      <c r="D189" s="107" t="s">
        <v>579</v>
      </c>
      <c r="E189" s="107" t="s">
        <v>1570</v>
      </c>
      <c r="F189" s="92">
        <v>2.16</v>
      </c>
      <c r="G189" s="92">
        <v>2.04</v>
      </c>
      <c r="H189" s="93">
        <f>F189/G189-1</f>
        <v>5.8823529411764719E-2</v>
      </c>
      <c r="I189" s="107" t="s">
        <v>143</v>
      </c>
    </row>
    <row r="190" spans="1:16" customFormat="1" x14ac:dyDescent="0.2">
      <c r="A190" s="107" t="s">
        <v>1566</v>
      </c>
      <c r="B190" s="107"/>
      <c r="C190" s="107" t="s">
        <v>1558</v>
      </c>
      <c r="D190" s="107" t="s">
        <v>579</v>
      </c>
      <c r="E190" s="107" t="s">
        <v>1567</v>
      </c>
      <c r="F190" s="94">
        <v>1.04</v>
      </c>
      <c r="G190" s="94">
        <v>0.84</v>
      </c>
      <c r="H190" s="95">
        <f t="shared" si="0"/>
        <v>0.23809523809523814</v>
      </c>
      <c r="I190" s="107" t="s">
        <v>143</v>
      </c>
    </row>
    <row r="191" spans="1:16" customFormat="1" x14ac:dyDescent="0.2">
      <c r="A191" s="107" t="s">
        <v>1330</v>
      </c>
      <c r="B191" s="107"/>
      <c r="C191" s="107" t="s">
        <v>1558</v>
      </c>
      <c r="D191" s="107" t="s">
        <v>579</v>
      </c>
      <c r="E191" s="107" t="s">
        <v>1331</v>
      </c>
      <c r="F191" s="94">
        <v>0.9</v>
      </c>
      <c r="G191" s="94">
        <v>0.8</v>
      </c>
      <c r="H191" s="95">
        <f t="shared" si="0"/>
        <v>0.125</v>
      </c>
      <c r="I191" s="107" t="s">
        <v>145</v>
      </c>
    </row>
    <row r="192" spans="1:16" customFormat="1" x14ac:dyDescent="0.2">
      <c r="A192" s="107" t="s">
        <v>954</v>
      </c>
      <c r="B192" s="107" t="s">
        <v>841</v>
      </c>
      <c r="C192" s="107" t="s">
        <v>1558</v>
      </c>
      <c r="D192" s="107" t="s">
        <v>579</v>
      </c>
      <c r="E192" s="107" t="s">
        <v>685</v>
      </c>
      <c r="F192" s="94">
        <v>2.97</v>
      </c>
      <c r="G192" s="94">
        <v>2.96</v>
      </c>
      <c r="H192" s="95">
        <f t="shared" si="0"/>
        <v>3.3783783783785104E-3</v>
      </c>
      <c r="I192" s="107" t="s">
        <v>795</v>
      </c>
    </row>
    <row r="193" spans="1:26" customFormat="1" x14ac:dyDescent="0.2">
      <c r="A193" s="107" t="s">
        <v>1027</v>
      </c>
      <c r="B193" s="107" t="s">
        <v>841</v>
      </c>
      <c r="C193" s="107" t="s">
        <v>1558</v>
      </c>
      <c r="D193" s="107" t="s">
        <v>579</v>
      </c>
      <c r="E193" s="107" t="s">
        <v>276</v>
      </c>
      <c r="F193" s="94">
        <v>4.32</v>
      </c>
      <c r="G193" s="94">
        <v>3.6</v>
      </c>
      <c r="H193" s="95">
        <f t="shared" si="0"/>
        <v>0.19999999999999996</v>
      </c>
      <c r="I193" s="107" t="s">
        <v>146</v>
      </c>
    </row>
    <row r="194" spans="1:26" customFormat="1" x14ac:dyDescent="0.2">
      <c r="A194" s="107" t="s">
        <v>1559</v>
      </c>
      <c r="B194" s="107"/>
      <c r="C194" s="107" t="s">
        <v>1558</v>
      </c>
      <c r="D194" s="107" t="s">
        <v>579</v>
      </c>
      <c r="E194" s="107" t="s">
        <v>1560</v>
      </c>
      <c r="F194" s="94">
        <v>6.6</v>
      </c>
      <c r="G194" s="94">
        <v>5.8</v>
      </c>
      <c r="H194" s="95">
        <f t="shared" si="0"/>
        <v>0.13793103448275867</v>
      </c>
      <c r="I194" s="107" t="s">
        <v>141</v>
      </c>
    </row>
    <row r="195" spans="1:26" customFormat="1" x14ac:dyDescent="0.2"/>
    <row r="196" spans="1:26" x14ac:dyDescent="0.2">
      <c r="A196" s="67" t="s">
        <v>1572</v>
      </c>
      <c r="B196" s="98"/>
      <c r="C196" s="98"/>
      <c r="D196" s="98"/>
      <c r="F196" s="139"/>
      <c r="G196" s="140"/>
      <c r="H196" s="136"/>
      <c r="Q196"/>
      <c r="R196"/>
      <c r="S196"/>
      <c r="T196"/>
      <c r="U196"/>
      <c r="V196"/>
      <c r="W196"/>
      <c r="X196"/>
      <c r="Y196"/>
      <c r="Z196"/>
    </row>
    <row r="197" spans="1:26" x14ac:dyDescent="0.2">
      <c r="A197" s="67"/>
      <c r="B197" s="98"/>
      <c r="C197" s="98"/>
      <c r="D197" s="98"/>
      <c r="F197" s="139"/>
      <c r="G197" s="140"/>
      <c r="H197" s="136"/>
    </row>
    <row r="199" spans="1:26" ht="12.75" customHeight="1" x14ac:dyDescent="0.2">
      <c r="A199" s="279" t="s">
        <v>617</v>
      </c>
      <c r="B199" s="279"/>
      <c r="C199" s="279"/>
      <c r="D199" s="279"/>
      <c r="E199" s="279"/>
      <c r="F199" s="279"/>
      <c r="G199" s="279"/>
      <c r="H199" s="279"/>
      <c r="I199" s="279"/>
      <c r="J199" s="279"/>
      <c r="K199" s="279"/>
      <c r="L199" s="279"/>
    </row>
    <row r="200" spans="1:26" x14ac:dyDescent="0.2">
      <c r="A200" s="279"/>
      <c r="B200" s="279"/>
      <c r="C200" s="279"/>
      <c r="D200" s="279"/>
      <c r="E200" s="279"/>
      <c r="F200" s="279"/>
      <c r="G200" s="279"/>
      <c r="H200" s="279"/>
      <c r="I200" s="279"/>
      <c r="J200" s="279"/>
      <c r="K200" s="279"/>
      <c r="L200" s="279"/>
    </row>
    <row r="201" spans="1:26" x14ac:dyDescent="0.2">
      <c r="A201" s="279"/>
      <c r="B201" s="279"/>
      <c r="C201" s="279"/>
      <c r="D201" s="279"/>
      <c r="E201" s="279"/>
      <c r="F201" s="279"/>
      <c r="G201" s="279"/>
      <c r="H201" s="279"/>
      <c r="I201" s="279"/>
      <c r="J201" s="279"/>
      <c r="K201" s="279"/>
      <c r="L201" s="279"/>
    </row>
    <row r="202" spans="1:26" x14ac:dyDescent="0.2">
      <c r="A202" s="279"/>
      <c r="B202" s="279"/>
      <c r="C202" s="279"/>
      <c r="D202" s="279"/>
      <c r="E202" s="279"/>
      <c r="F202" s="279"/>
      <c r="G202" s="279"/>
      <c r="H202" s="279"/>
      <c r="I202" s="279"/>
      <c r="J202" s="279"/>
      <c r="K202" s="279"/>
      <c r="L202" s="279"/>
    </row>
    <row r="203" spans="1:26" x14ac:dyDescent="0.2">
      <c r="A203" s="279"/>
      <c r="B203" s="279"/>
      <c r="C203" s="279"/>
      <c r="D203" s="279"/>
      <c r="E203" s="279"/>
      <c r="F203" s="279"/>
      <c r="G203" s="279"/>
      <c r="H203" s="279"/>
      <c r="I203" s="279"/>
      <c r="J203" s="279"/>
      <c r="K203" s="279"/>
      <c r="L203" s="279"/>
    </row>
    <row r="204" spans="1:26" x14ac:dyDescent="0.2">
      <c r="A204" s="279"/>
      <c r="B204" s="279"/>
      <c r="C204" s="279"/>
      <c r="D204" s="279"/>
      <c r="E204" s="279"/>
      <c r="F204" s="279"/>
      <c r="G204" s="279"/>
      <c r="H204" s="279"/>
      <c r="I204" s="279"/>
      <c r="J204" s="279"/>
      <c r="K204" s="279"/>
      <c r="L204" s="279"/>
    </row>
    <row r="205" spans="1:26" x14ac:dyDescent="0.2">
      <c r="A205" s="279"/>
      <c r="B205" s="279"/>
      <c r="C205" s="279"/>
      <c r="D205" s="279"/>
      <c r="E205" s="279"/>
      <c r="F205" s="279"/>
      <c r="G205" s="279"/>
      <c r="H205" s="279"/>
      <c r="I205" s="279"/>
      <c r="J205" s="279"/>
      <c r="K205" s="279"/>
      <c r="L205" s="279"/>
    </row>
    <row r="206" spans="1:26" x14ac:dyDescent="0.2">
      <c r="A206" s="279"/>
      <c r="B206" s="279"/>
      <c r="C206" s="279"/>
      <c r="D206" s="279"/>
      <c r="E206" s="279"/>
      <c r="F206" s="279"/>
      <c r="G206" s="279"/>
      <c r="H206" s="279"/>
      <c r="I206" s="279"/>
      <c r="J206" s="279"/>
      <c r="K206" s="279"/>
      <c r="L206" s="279"/>
    </row>
    <row r="207" spans="1:26" x14ac:dyDescent="0.2">
      <c r="A207" s="279"/>
      <c r="B207" s="279"/>
      <c r="C207" s="279"/>
      <c r="D207" s="279"/>
      <c r="E207" s="279"/>
      <c r="F207" s="279"/>
      <c r="G207" s="279"/>
      <c r="H207" s="279"/>
      <c r="I207" s="279"/>
      <c r="J207" s="279"/>
      <c r="K207" s="279"/>
      <c r="L207" s="279"/>
    </row>
    <row r="208" spans="1:26" x14ac:dyDescent="0.2">
      <c r="A208" s="279"/>
      <c r="B208" s="279"/>
      <c r="C208" s="279"/>
      <c r="D208" s="279"/>
      <c r="E208" s="279"/>
      <c r="F208" s="279"/>
      <c r="G208" s="279"/>
      <c r="H208" s="279"/>
      <c r="I208" s="279"/>
      <c r="J208" s="279"/>
      <c r="K208" s="279"/>
      <c r="L208" s="279"/>
    </row>
  </sheetData>
  <mergeCells count="1">
    <mergeCell ref="A199:L208"/>
  </mergeCells>
  <hyperlinks>
    <hyperlink ref="E4" r:id="rId1" xr:uid="{43223640-3203-40D1-A648-82B6ECD5BF1D}"/>
    <hyperlink ref="C4" r:id="rId2" xr:uid="{424034B6-64F8-4314-BB76-1F1A87316CDC}"/>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E77D2-97F3-465E-ACED-CD7AA53D0C65}">
  <dimension ref="A1:EK229"/>
  <sheetViews>
    <sheetView workbookViewId="0">
      <selection activeCell="D20" sqref="D20"/>
    </sheetView>
  </sheetViews>
  <sheetFormatPr defaultColWidth="9.140625" defaultRowHeight="12.75" x14ac:dyDescent="0.2"/>
  <cols>
    <col min="1" max="1" width="32.7109375" style="100" customWidth="1"/>
    <col min="2" max="2" width="15.42578125" style="100" customWidth="1"/>
    <col min="3" max="3" width="24" style="100" customWidth="1"/>
    <col min="4" max="4" width="15.5703125" style="100" bestFit="1" customWidth="1"/>
    <col min="5" max="5" width="15.5703125" style="99" bestFit="1" customWidth="1"/>
    <col min="6" max="6" width="10.42578125" style="100" bestFit="1" customWidth="1"/>
    <col min="7" max="7" width="12.42578125" style="100" customWidth="1"/>
    <col min="8" max="8" width="11.28515625" style="100" bestFit="1" customWidth="1"/>
    <col min="9" max="9" width="10.7109375" style="100" customWidth="1"/>
    <col min="10" max="10" width="10.5703125" style="100" customWidth="1"/>
    <col min="11" max="11" width="10.42578125" style="100" customWidth="1"/>
    <col min="12" max="12" width="11.28515625" style="100" bestFit="1" customWidth="1"/>
    <col min="13" max="13" width="16.140625" style="100" customWidth="1"/>
    <col min="14" max="16" width="12.5703125" style="100" bestFit="1" customWidth="1"/>
    <col min="17" max="17" width="6.28515625" style="100" bestFit="1" customWidth="1"/>
    <col min="18" max="18" width="10.140625" style="100" bestFit="1" customWidth="1"/>
    <col min="19" max="19" width="11.7109375" style="100" customWidth="1"/>
    <col min="20" max="20" width="8.28515625" style="100" bestFit="1" customWidth="1"/>
    <col min="21" max="21" width="14.5703125" style="100" bestFit="1" customWidth="1"/>
    <col min="22" max="22" width="7.42578125" style="100" bestFit="1" customWidth="1"/>
    <col min="23" max="16384" width="9.140625" style="100"/>
  </cols>
  <sheetData>
    <row r="1" spans="1:26" ht="15.75" x14ac:dyDescent="0.25">
      <c r="A1" s="5" t="s">
        <v>558</v>
      </c>
      <c r="B1" s="215"/>
      <c r="C1" s="154">
        <f>D164</f>
        <v>44712</v>
      </c>
      <c r="D1" s="226"/>
      <c r="E1" s="153"/>
      <c r="F1" s="231"/>
      <c r="G1" s="236"/>
      <c r="H1" s="239"/>
      <c r="I1" s="236"/>
      <c r="J1" s="239"/>
      <c r="K1" s="240"/>
      <c r="L1" s="240"/>
      <c r="M1" s="238"/>
      <c r="N1" s="238"/>
      <c r="O1" s="244"/>
      <c r="P1" s="244"/>
      <c r="Q1" s="245"/>
      <c r="R1" s="244"/>
      <c r="S1" s="244"/>
      <c r="T1" s="244"/>
      <c r="U1" s="246"/>
      <c r="V1" s="134"/>
    </row>
    <row r="2" spans="1:26" ht="15.75" x14ac:dyDescent="0.25">
      <c r="A2" s="39" t="s">
        <v>580</v>
      </c>
      <c r="B2" s="98"/>
      <c r="C2" s="143"/>
      <c r="D2" s="47"/>
      <c r="E2" s="47"/>
      <c r="F2" s="232"/>
      <c r="G2" s="236"/>
      <c r="H2" s="265"/>
      <c r="I2" s="273"/>
      <c r="J2" s="273"/>
      <c r="K2" s="273"/>
      <c r="L2" s="273"/>
      <c r="M2" s="273"/>
      <c r="N2" s="273"/>
      <c r="O2" s="273"/>
      <c r="P2" s="273"/>
      <c r="Q2" s="203"/>
      <c r="R2" s="203"/>
      <c r="S2" s="203"/>
      <c r="T2" s="203"/>
      <c r="U2" s="203"/>
    </row>
    <row r="3" spans="1:26" ht="15.75" x14ac:dyDescent="0.25">
      <c r="A3" s="39" t="s">
        <v>1539</v>
      </c>
      <c r="B3" s="98"/>
      <c r="C3" s="98"/>
      <c r="D3" s="47"/>
      <c r="E3" s="47"/>
      <c r="F3" s="232"/>
      <c r="G3" s="236"/>
      <c r="H3" s="273"/>
      <c r="I3" s="273"/>
      <c r="J3" s="273"/>
      <c r="K3" s="273"/>
      <c r="L3" s="273"/>
      <c r="M3" s="273"/>
      <c r="N3" s="273"/>
      <c r="O3" s="273"/>
      <c r="P3" s="273"/>
      <c r="Q3" s="203"/>
      <c r="R3" s="203"/>
      <c r="S3" s="203"/>
      <c r="T3" s="203"/>
      <c r="U3" s="203"/>
    </row>
    <row r="4" spans="1:26" s="7" customFormat="1" ht="15.75" x14ac:dyDescent="0.25">
      <c r="A4" s="98"/>
      <c r="B4" s="126"/>
      <c r="C4" s="207" t="s">
        <v>591</v>
      </c>
      <c r="D4" s="126"/>
      <c r="E4" s="127" t="s">
        <v>559</v>
      </c>
      <c r="F4" s="232"/>
      <c r="G4" s="236"/>
      <c r="H4" s="257"/>
      <c r="I4" s="257"/>
      <c r="J4" s="257"/>
      <c r="K4" s="257"/>
      <c r="L4" s="257"/>
      <c r="M4" s="257"/>
      <c r="N4" s="257"/>
      <c r="O4" s="258"/>
      <c r="P4" s="266"/>
      <c r="Q4" s="203"/>
      <c r="R4" s="203"/>
      <c r="S4" s="203"/>
      <c r="T4" s="203"/>
      <c r="U4" s="203"/>
      <c r="V4" s="203"/>
      <c r="W4" s="203"/>
      <c r="X4" s="203"/>
      <c r="Y4" s="100"/>
      <c r="Z4" s="100"/>
    </row>
    <row r="5" spans="1:26" s="7" customFormat="1" ht="15.75" x14ac:dyDescent="0.25">
      <c r="A5" s="98"/>
      <c r="B5" s="126"/>
      <c r="C5" s="207"/>
      <c r="D5" s="126"/>
      <c r="E5" s="127"/>
      <c r="F5" s="232"/>
      <c r="G5" s="236"/>
      <c r="H5" s="259"/>
      <c r="I5" s="257"/>
      <c r="J5" s="257"/>
      <c r="K5" s="257"/>
      <c r="L5" s="257"/>
      <c r="M5" s="257"/>
      <c r="N5" s="257"/>
      <c r="O5" s="267"/>
      <c r="P5" s="267"/>
      <c r="Q5" s="241"/>
      <c r="R5" s="241"/>
      <c r="S5" s="241"/>
      <c r="T5" s="241"/>
      <c r="U5" s="241"/>
      <c r="V5" s="241"/>
      <c r="W5" s="241"/>
      <c r="X5" s="241"/>
    </row>
    <row r="6" spans="1:26" s="7" customFormat="1" ht="15.75" x14ac:dyDescent="0.25">
      <c r="A6" s="98"/>
      <c r="B6" s="126"/>
      <c r="C6" s="207"/>
      <c r="D6" s="126"/>
      <c r="E6" s="127"/>
      <c r="F6" s="146"/>
      <c r="G6" s="239"/>
      <c r="H6" s="274"/>
      <c r="I6" s="274"/>
      <c r="J6" s="274"/>
      <c r="K6" s="274"/>
      <c r="L6" s="274"/>
      <c r="M6" s="274"/>
      <c r="N6" s="274"/>
      <c r="O6" s="268"/>
      <c r="P6" s="268"/>
      <c r="Q6" s="241"/>
      <c r="R6" s="241"/>
      <c r="S6" s="241"/>
      <c r="T6" s="241"/>
      <c r="U6" s="241"/>
      <c r="V6" s="241"/>
      <c r="W6" s="241"/>
      <c r="X6" s="241"/>
    </row>
    <row r="7" spans="1:26" s="7" customFormat="1" ht="15.75" x14ac:dyDescent="0.25">
      <c r="A7" s="187" t="s">
        <v>726</v>
      </c>
      <c r="B7" s="196"/>
      <c r="C7" s="196"/>
      <c r="D7" s="191"/>
      <c r="E7" s="191"/>
      <c r="F7" s="146"/>
      <c r="G7" s="239"/>
      <c r="H7" s="274"/>
      <c r="I7" s="274"/>
      <c r="J7" s="274"/>
      <c r="K7" s="274"/>
      <c r="L7" s="274"/>
      <c r="M7" s="274"/>
      <c r="N7" s="274"/>
      <c r="O7" s="248"/>
      <c r="P7" s="241"/>
      <c r="Q7" s="241"/>
      <c r="R7" s="241"/>
      <c r="S7" s="241"/>
      <c r="T7" s="241"/>
      <c r="U7" s="241"/>
      <c r="V7" s="241"/>
      <c r="W7" s="241"/>
      <c r="X7" s="241"/>
      <c r="Y7" s="241"/>
    </row>
    <row r="8" spans="1:26" s="7" customFormat="1" ht="15.75" x14ac:dyDescent="0.25">
      <c r="A8" s="144" t="s">
        <v>727</v>
      </c>
      <c r="B8" s="196"/>
      <c r="C8" s="196"/>
      <c r="D8" s="191"/>
      <c r="E8" s="191"/>
      <c r="F8" s="146"/>
      <c r="G8" s="233"/>
      <c r="H8" s="274"/>
      <c r="I8" s="274"/>
      <c r="J8" s="274"/>
      <c r="K8" s="274"/>
      <c r="L8" s="274"/>
      <c r="M8" s="274"/>
      <c r="N8" s="274"/>
      <c r="O8" s="249"/>
      <c r="T8" s="241"/>
      <c r="U8" s="241"/>
      <c r="V8" s="241"/>
      <c r="W8" s="241"/>
      <c r="X8" s="241"/>
      <c r="Y8" s="241"/>
    </row>
    <row r="9" spans="1:26" s="7" customFormat="1" ht="15.75" x14ac:dyDescent="0.25">
      <c r="A9" s="187"/>
      <c r="B9" s="189" t="s">
        <v>728</v>
      </c>
      <c r="C9" s="189" t="s">
        <v>729</v>
      </c>
      <c r="D9" s="190" t="s">
        <v>730</v>
      </c>
      <c r="E9" s="190" t="s">
        <v>731</v>
      </c>
      <c r="F9" s="146"/>
      <c r="G9" s="146"/>
      <c r="H9" s="274"/>
      <c r="I9" s="274"/>
      <c r="J9" s="274"/>
      <c r="K9" s="274"/>
      <c r="L9" s="274"/>
      <c r="M9" s="274"/>
      <c r="N9" s="274"/>
      <c r="O9" s="249"/>
      <c r="T9" s="241"/>
      <c r="U9" s="241"/>
      <c r="V9" s="241"/>
      <c r="W9" s="241"/>
      <c r="X9" s="241"/>
    </row>
    <row r="10" spans="1:26" s="7" customFormat="1" ht="15.75" x14ac:dyDescent="0.25">
      <c r="A10" s="187"/>
      <c r="B10" s="189" t="s">
        <v>579</v>
      </c>
      <c r="C10" s="189" t="s">
        <v>579</v>
      </c>
      <c r="D10" s="190"/>
      <c r="E10" s="190"/>
      <c r="F10" s="146"/>
      <c r="G10" s="146"/>
      <c r="H10" s="147"/>
      <c r="I10" s="146"/>
      <c r="J10" s="148"/>
      <c r="K10" s="148"/>
      <c r="L10" s="148"/>
      <c r="M10" s="148"/>
      <c r="O10" s="249"/>
      <c r="T10" s="241"/>
      <c r="U10" s="241"/>
      <c r="V10" s="241"/>
      <c r="W10" s="241"/>
      <c r="X10" s="241"/>
    </row>
    <row r="11" spans="1:26" s="7" customFormat="1" ht="15.75" x14ac:dyDescent="0.25">
      <c r="A11" s="144">
        <v>2022</v>
      </c>
      <c r="B11" s="196">
        <v>9.5200000000000007E-2</v>
      </c>
      <c r="C11" s="196">
        <v>0.1353</v>
      </c>
      <c r="D11" s="191">
        <v>6</v>
      </c>
      <c r="E11" s="191">
        <v>0</v>
      </c>
      <c r="F11" s="146"/>
      <c r="G11" s="146"/>
      <c r="H11" s="253"/>
      <c r="I11" s="275"/>
      <c r="J11" s="275"/>
      <c r="K11" s="275"/>
      <c r="L11" s="275"/>
      <c r="M11" s="275"/>
      <c r="N11" s="275"/>
      <c r="O11" s="249"/>
      <c r="T11" s="241"/>
      <c r="U11" s="241"/>
      <c r="V11" s="241"/>
      <c r="W11" s="241"/>
      <c r="X11" s="241"/>
    </row>
    <row r="12" spans="1:26" s="7" customFormat="1" x14ac:dyDescent="0.2">
      <c r="A12" s="144">
        <v>2021</v>
      </c>
      <c r="B12" s="196">
        <v>8.3299999999999999E-2</v>
      </c>
      <c r="C12" s="196">
        <v>0.1176</v>
      </c>
      <c r="D12" s="191">
        <v>10</v>
      </c>
      <c r="E12" s="191">
        <v>1</v>
      </c>
      <c r="F12" s="146"/>
      <c r="G12" s="146"/>
      <c r="H12" s="275"/>
      <c r="I12" s="275"/>
      <c r="J12" s="275"/>
      <c r="K12" s="275"/>
      <c r="L12" s="275"/>
      <c r="M12" s="275"/>
      <c r="N12" s="275"/>
      <c r="O12" s="249"/>
    </row>
    <row r="13" spans="1:26" s="7" customFormat="1" x14ac:dyDescent="0.2">
      <c r="A13" s="144">
        <v>2020</v>
      </c>
      <c r="B13" s="196">
        <v>6.25E-2</v>
      </c>
      <c r="C13" s="196">
        <v>8.6300000000000002E-2</v>
      </c>
      <c r="D13" s="191">
        <v>6</v>
      </c>
      <c r="E13" s="191">
        <v>42</v>
      </c>
      <c r="F13" s="146"/>
      <c r="G13" s="146"/>
      <c r="H13" s="275"/>
      <c r="I13" s="275"/>
      <c r="J13" s="275"/>
      <c r="K13" s="275"/>
      <c r="L13" s="275"/>
      <c r="M13" s="275"/>
      <c r="N13" s="275"/>
    </row>
    <row r="14" spans="1:26" s="7" customFormat="1" x14ac:dyDescent="0.2">
      <c r="A14" s="144">
        <v>2019</v>
      </c>
      <c r="B14" s="196">
        <v>8.6499999999999994E-2</v>
      </c>
      <c r="C14" s="196">
        <v>9.8000000000000004E-2</v>
      </c>
      <c r="D14" s="191">
        <v>6</v>
      </c>
      <c r="E14" s="191">
        <v>0</v>
      </c>
      <c r="F14" s="146"/>
      <c r="G14" s="146"/>
      <c r="H14" s="275"/>
      <c r="I14" s="275"/>
      <c r="J14" s="275"/>
      <c r="K14" s="275"/>
      <c r="L14" s="275"/>
      <c r="M14" s="275"/>
      <c r="N14" s="275"/>
    </row>
    <row r="15" spans="1:26" s="7" customFormat="1" x14ac:dyDescent="0.2">
      <c r="A15" s="144">
        <v>2018</v>
      </c>
      <c r="B15" s="196">
        <v>0.10059999999999999</v>
      </c>
      <c r="C15" s="196">
        <v>0.1348</v>
      </c>
      <c r="D15" s="191">
        <v>8</v>
      </c>
      <c r="E15" s="191">
        <v>0</v>
      </c>
      <c r="F15" s="146"/>
      <c r="G15" s="146"/>
      <c r="H15" s="275"/>
      <c r="I15" s="275"/>
      <c r="J15" s="275"/>
      <c r="K15" s="275"/>
      <c r="L15" s="275"/>
      <c r="M15" s="275"/>
      <c r="N15" s="275"/>
    </row>
    <row r="16" spans="1:26" s="7" customFormat="1" x14ac:dyDescent="0.2">
      <c r="A16" s="144">
        <v>2017</v>
      </c>
      <c r="B16" s="196">
        <v>8.6999999999999994E-2</v>
      </c>
      <c r="C16" s="196">
        <v>0.11360000000000001</v>
      </c>
      <c r="D16" s="191">
        <v>4</v>
      </c>
      <c r="E16" s="191">
        <v>2</v>
      </c>
      <c r="F16" s="146"/>
      <c r="G16" s="146"/>
      <c r="H16" s="275"/>
      <c r="I16" s="275"/>
      <c r="J16" s="275"/>
      <c r="K16" s="275"/>
      <c r="L16" s="275"/>
      <c r="M16" s="275"/>
      <c r="N16" s="275"/>
    </row>
    <row r="17" spans="1:21" s="7" customFormat="1" x14ac:dyDescent="0.2">
      <c r="A17" s="144">
        <v>2016</v>
      </c>
      <c r="B17" s="196">
        <v>8.2000000000000003E-2</v>
      </c>
      <c r="C17" s="196">
        <v>0.1051</v>
      </c>
      <c r="D17" s="191">
        <v>2</v>
      </c>
      <c r="E17" s="191">
        <v>2</v>
      </c>
      <c r="F17" s="146"/>
      <c r="G17" s="146"/>
      <c r="H17" s="275"/>
      <c r="I17" s="275"/>
      <c r="J17" s="275"/>
      <c r="K17" s="275"/>
      <c r="L17" s="275"/>
      <c r="M17" s="275"/>
      <c r="N17" s="275"/>
    </row>
    <row r="18" spans="1:21" s="7" customFormat="1" x14ac:dyDescent="0.2">
      <c r="A18" s="144">
        <v>2015</v>
      </c>
      <c r="B18" s="196">
        <v>0.1</v>
      </c>
      <c r="C18" s="196">
        <v>0.1308</v>
      </c>
      <c r="D18" s="191">
        <v>3</v>
      </c>
      <c r="E18" s="191">
        <v>3</v>
      </c>
      <c r="F18" s="146"/>
      <c r="G18" s="146"/>
      <c r="H18" s="275"/>
      <c r="I18" s="275"/>
      <c r="J18" s="275"/>
      <c r="K18" s="275"/>
      <c r="L18" s="275"/>
      <c r="M18" s="275"/>
      <c r="N18" s="275"/>
    </row>
    <row r="19" spans="1:21" s="7" customFormat="1" ht="15.75" x14ac:dyDescent="0.2">
      <c r="A19" s="144">
        <v>2014</v>
      </c>
      <c r="B19" s="196">
        <v>0.1111</v>
      </c>
      <c r="C19" s="196">
        <v>0.17499999999999999</v>
      </c>
      <c r="D19" s="191">
        <v>8</v>
      </c>
      <c r="E19" s="191">
        <v>1</v>
      </c>
      <c r="F19" s="146"/>
      <c r="G19" s="146"/>
      <c r="H19" s="253"/>
      <c r="I19" s="275"/>
      <c r="J19" s="275"/>
      <c r="K19" s="275"/>
      <c r="L19" s="275"/>
      <c r="M19" s="275"/>
      <c r="N19" s="275"/>
    </row>
    <row r="20" spans="1:21" s="7" customFormat="1" x14ac:dyDescent="0.2">
      <c r="A20" s="144">
        <v>2013</v>
      </c>
      <c r="B20" s="196">
        <v>0.1176</v>
      </c>
      <c r="C20" s="196">
        <v>0.20380000000000001</v>
      </c>
      <c r="D20" s="191">
        <v>19</v>
      </c>
      <c r="E20" s="191">
        <v>0</v>
      </c>
      <c r="F20" s="146"/>
      <c r="G20" s="146"/>
      <c r="H20" s="275"/>
      <c r="I20" s="275"/>
      <c r="J20" s="275"/>
      <c r="K20" s="275"/>
      <c r="L20" s="275"/>
      <c r="M20" s="275"/>
      <c r="N20" s="275"/>
    </row>
    <row r="21" spans="1:21" s="7" customFormat="1" x14ac:dyDescent="0.2">
      <c r="A21" s="144">
        <v>2012</v>
      </c>
      <c r="B21" s="196">
        <v>0.125</v>
      </c>
      <c r="C21" s="196">
        <v>0.20200000000000001</v>
      </c>
      <c r="D21" s="191">
        <v>14</v>
      </c>
      <c r="E21" s="191">
        <v>1</v>
      </c>
      <c r="F21" s="146"/>
      <c r="G21" s="146"/>
      <c r="H21" s="275"/>
      <c r="I21" s="275"/>
      <c r="J21" s="275"/>
      <c r="K21" s="275"/>
      <c r="L21" s="275"/>
      <c r="M21" s="275"/>
      <c r="N21" s="275"/>
    </row>
    <row r="22" spans="1:21" s="7" customFormat="1" x14ac:dyDescent="0.2">
      <c r="A22" s="98"/>
      <c r="B22" s="126"/>
      <c r="C22" s="207"/>
      <c r="D22" s="126"/>
      <c r="E22" s="127"/>
      <c r="F22" s="128"/>
      <c r="G22" s="146"/>
      <c r="H22" s="275"/>
      <c r="I22" s="275"/>
      <c r="J22" s="275"/>
      <c r="K22" s="275"/>
      <c r="L22" s="275"/>
      <c r="M22" s="275"/>
      <c r="N22" s="275"/>
    </row>
    <row r="23" spans="1:21" s="7" customFormat="1" x14ac:dyDescent="0.2">
      <c r="A23" s="98"/>
      <c r="B23" s="126"/>
      <c r="C23" s="207"/>
      <c r="D23" s="126"/>
      <c r="E23" s="127"/>
      <c r="F23" s="128"/>
      <c r="K23" s="145"/>
      <c r="L23" s="145"/>
      <c r="M23" s="172"/>
      <c r="N23" s="146"/>
      <c r="O23" s="146"/>
      <c r="P23" s="147"/>
      <c r="Q23" s="146"/>
      <c r="R23" s="148"/>
      <c r="S23" s="148"/>
      <c r="T23" s="148"/>
      <c r="U23" s="148"/>
    </row>
    <row r="24" spans="1:21" s="7" customFormat="1" x14ac:dyDescent="0.2">
      <c r="A24" s="158" t="s">
        <v>137</v>
      </c>
      <c r="B24" s="162" t="s">
        <v>160</v>
      </c>
      <c r="C24" s="163" t="s">
        <v>623</v>
      </c>
      <c r="D24" s="164" t="s">
        <v>624</v>
      </c>
      <c r="E24" s="165"/>
      <c r="F24" s="162" t="s">
        <v>160</v>
      </c>
      <c r="G24" s="163" t="s">
        <v>623</v>
      </c>
      <c r="H24" s="164" t="s">
        <v>624</v>
      </c>
      <c r="I24" s="165"/>
      <c r="J24" s="162" t="s">
        <v>160</v>
      </c>
      <c r="K24" s="163" t="s">
        <v>623</v>
      </c>
      <c r="L24" s="164" t="s">
        <v>624</v>
      </c>
      <c r="M24" s="172"/>
      <c r="N24" s="162" t="s">
        <v>160</v>
      </c>
      <c r="O24" s="163" t="s">
        <v>623</v>
      </c>
      <c r="P24" s="164" t="s">
        <v>624</v>
      </c>
      <c r="Q24" s="146"/>
      <c r="R24" s="148"/>
      <c r="S24" s="148"/>
      <c r="T24" s="148"/>
      <c r="U24" s="148"/>
    </row>
    <row r="25" spans="1:21" s="7" customFormat="1" x14ac:dyDescent="0.2">
      <c r="A25" s="159"/>
      <c r="B25" s="166" t="s">
        <v>107</v>
      </c>
      <c r="C25" s="167" t="s">
        <v>107</v>
      </c>
      <c r="D25" s="168" t="s">
        <v>107</v>
      </c>
      <c r="E25" s="165"/>
      <c r="F25" s="166" t="s">
        <v>156</v>
      </c>
      <c r="G25" s="167" t="s">
        <v>156</v>
      </c>
      <c r="H25" s="168" t="s">
        <v>156</v>
      </c>
      <c r="I25" s="165"/>
      <c r="J25" s="166" t="s">
        <v>482</v>
      </c>
      <c r="K25" s="167" t="s">
        <v>482</v>
      </c>
      <c r="L25" s="168" t="s">
        <v>482</v>
      </c>
      <c r="M25" s="172"/>
      <c r="N25" s="166" t="s">
        <v>645</v>
      </c>
      <c r="O25" s="167" t="s">
        <v>645</v>
      </c>
      <c r="P25" s="168" t="s">
        <v>645</v>
      </c>
      <c r="Q25" s="146"/>
      <c r="R25" s="148"/>
      <c r="S25" s="148"/>
      <c r="T25" s="148"/>
      <c r="U25" s="148"/>
    </row>
    <row r="26" spans="1:21" s="7" customFormat="1" x14ac:dyDescent="0.2">
      <c r="A26" s="161" t="s">
        <v>866</v>
      </c>
      <c r="B26" s="169">
        <v>26</v>
      </c>
      <c r="C26" s="170">
        <v>5</v>
      </c>
      <c r="D26" s="171">
        <v>17</v>
      </c>
      <c r="E26" s="172"/>
      <c r="F26" s="173">
        <v>8.7748517875321872E-3</v>
      </c>
      <c r="G26" s="175">
        <v>7.9139705645314088E-3</v>
      </c>
      <c r="H26" s="174">
        <v>1.3934625335432434E-2</v>
      </c>
      <c r="I26" s="172"/>
      <c r="J26" s="169">
        <v>13</v>
      </c>
      <c r="K26" s="170">
        <v>5</v>
      </c>
      <c r="L26" s="171">
        <v>5</v>
      </c>
      <c r="M26" s="172"/>
      <c r="N26" s="173">
        <v>3.5885953136059426E-2</v>
      </c>
      <c r="O26" s="175">
        <v>1.25516951246805E-2</v>
      </c>
      <c r="P26" s="174">
        <v>3.4352870059912374E-2</v>
      </c>
      <c r="Q26" s="146"/>
      <c r="R26" s="148"/>
      <c r="S26" s="148"/>
      <c r="T26" s="148"/>
      <c r="U26" s="148"/>
    </row>
    <row r="27" spans="1:21" s="7" customFormat="1" x14ac:dyDescent="0.2">
      <c r="A27" s="161" t="s">
        <v>146</v>
      </c>
      <c r="B27" s="169">
        <v>60</v>
      </c>
      <c r="C27" s="170">
        <v>62</v>
      </c>
      <c r="D27" s="171">
        <v>87</v>
      </c>
      <c r="E27" s="172"/>
      <c r="F27" s="173">
        <v>8.6911684869252805E-3</v>
      </c>
      <c r="G27" s="175">
        <v>1.3844438120848531E-2</v>
      </c>
      <c r="H27" s="174">
        <v>1.2496091890694672E-2</v>
      </c>
      <c r="I27" s="172"/>
      <c r="J27" s="169">
        <v>36</v>
      </c>
      <c r="K27" s="170">
        <v>37</v>
      </c>
      <c r="L27" s="171">
        <v>38</v>
      </c>
      <c r="M27" s="172"/>
      <c r="N27" s="173">
        <v>2.0425276753451221E-2</v>
      </c>
      <c r="O27" s="175">
        <v>2.2338112706239775E-2</v>
      </c>
      <c r="P27" s="174">
        <v>2.6210264477618622E-2</v>
      </c>
      <c r="Q27" s="146"/>
      <c r="R27" s="148"/>
      <c r="S27" s="148"/>
      <c r="T27" s="148"/>
      <c r="U27" s="148"/>
    </row>
    <row r="28" spans="1:21" s="7" customFormat="1" x14ac:dyDescent="0.2">
      <c r="A28" s="161" t="s">
        <v>143</v>
      </c>
      <c r="B28" s="169">
        <v>32</v>
      </c>
      <c r="C28" s="170">
        <v>18</v>
      </c>
      <c r="D28" s="171">
        <v>30</v>
      </c>
      <c r="E28" s="172"/>
      <c r="F28" s="173">
        <v>2.574470877179947E-2</v>
      </c>
      <c r="G28" s="175">
        <v>8.0173816266565535E-3</v>
      </c>
      <c r="H28" s="174">
        <v>1.4427647661657104E-2</v>
      </c>
      <c r="I28" s="172"/>
      <c r="J28" s="169">
        <v>31</v>
      </c>
      <c r="K28" s="170">
        <v>7</v>
      </c>
      <c r="L28" s="171">
        <v>18</v>
      </c>
      <c r="M28" s="172"/>
      <c r="N28" s="173">
        <v>2.6130175806881997E-2</v>
      </c>
      <c r="O28" s="175">
        <v>2.1507949987245662E-2</v>
      </c>
      <c r="P28" s="174">
        <v>2.5404082564658401E-2</v>
      </c>
      <c r="Q28" s="146"/>
      <c r="R28" s="148"/>
      <c r="S28" s="148"/>
      <c r="T28" s="148"/>
      <c r="U28" s="148"/>
    </row>
    <row r="29" spans="1:21" s="7" customFormat="1" x14ac:dyDescent="0.2">
      <c r="A29" s="161" t="s">
        <v>197</v>
      </c>
      <c r="B29" s="169">
        <v>21</v>
      </c>
      <c r="C29" s="170">
        <v>13</v>
      </c>
      <c r="D29" s="171">
        <v>29</v>
      </c>
      <c r="E29" s="172"/>
      <c r="F29" s="173">
        <v>3.0534868834877733E-2</v>
      </c>
      <c r="G29" s="175">
        <v>1.949792001471588E-2</v>
      </c>
      <c r="H29" s="174">
        <v>6.2834767050204262E-3</v>
      </c>
      <c r="I29" s="172"/>
      <c r="J29" s="169">
        <v>21</v>
      </c>
      <c r="K29" s="170">
        <v>11</v>
      </c>
      <c r="L29" s="171">
        <v>7</v>
      </c>
      <c r="M29" s="172"/>
      <c r="N29" s="173">
        <v>3.0534868834877733E-2</v>
      </c>
      <c r="O29" s="175">
        <v>2.2499039084864583E-2</v>
      </c>
      <c r="P29" s="174">
        <v>1.5425659800994588E-2</v>
      </c>
      <c r="Q29" s="146"/>
      <c r="R29" s="148"/>
      <c r="S29" s="148"/>
      <c r="T29" s="148"/>
      <c r="U29" s="148"/>
    </row>
    <row r="30" spans="1:21" s="7" customFormat="1" ht="15.75" x14ac:dyDescent="0.25">
      <c r="A30" s="161" t="s">
        <v>142</v>
      </c>
      <c r="B30" s="169">
        <v>66</v>
      </c>
      <c r="C30" s="170">
        <v>60</v>
      </c>
      <c r="D30" s="171">
        <v>109</v>
      </c>
      <c r="E30" s="172"/>
      <c r="F30" s="173">
        <v>2.0023454774541618E-2</v>
      </c>
      <c r="G30" s="175">
        <v>2.3824036128149362E-2</v>
      </c>
      <c r="H30" s="174">
        <v>2.8185704944656206E-2</v>
      </c>
      <c r="I30" s="172"/>
      <c r="J30" s="169">
        <v>64</v>
      </c>
      <c r="K30" s="170">
        <v>57</v>
      </c>
      <c r="L30" s="171">
        <v>85</v>
      </c>
      <c r="M30" s="172"/>
      <c r="N30" s="173">
        <v>2.3686984390078502E-2</v>
      </c>
      <c r="O30" s="175">
        <v>2.527443726107095E-2</v>
      </c>
      <c r="P30" s="174">
        <v>3.4420073117814469E-2</v>
      </c>
      <c r="Q30" s="146"/>
      <c r="R30" s="148"/>
      <c r="S30" s="148"/>
      <c r="T30" s="203"/>
      <c r="U30" s="148"/>
    </row>
    <row r="31" spans="1:21" s="7" customFormat="1" ht="15.75" x14ac:dyDescent="0.25">
      <c r="A31" s="161" t="s">
        <v>141</v>
      </c>
      <c r="B31" s="169">
        <v>65</v>
      </c>
      <c r="C31" s="170">
        <v>38</v>
      </c>
      <c r="D31" s="171">
        <v>84</v>
      </c>
      <c r="E31" s="172"/>
      <c r="F31" s="173">
        <v>1.6116432179026943E-2</v>
      </c>
      <c r="G31" s="175">
        <v>2.0970477529731941E-3</v>
      </c>
      <c r="H31" s="174">
        <v>1.2669500925004604E-3</v>
      </c>
      <c r="I31" s="172"/>
      <c r="J31" s="169">
        <v>41</v>
      </c>
      <c r="K31" s="170">
        <v>6</v>
      </c>
      <c r="L31" s="171">
        <v>9</v>
      </c>
      <c r="M31" s="172"/>
      <c r="N31" s="173">
        <v>1.9180470101642949E-2</v>
      </c>
      <c r="O31" s="175">
        <v>1.2104341142897478E-2</v>
      </c>
      <c r="P31" s="174">
        <v>7.8221598984203645E-3</v>
      </c>
      <c r="Q31" s="146"/>
      <c r="R31" s="148"/>
      <c r="S31" s="148"/>
      <c r="T31" s="241"/>
      <c r="U31" s="148"/>
    </row>
    <row r="32" spans="1:21" s="7" customFormat="1" ht="15.75" x14ac:dyDescent="0.25">
      <c r="A32" s="161" t="s">
        <v>140</v>
      </c>
      <c r="B32" s="169">
        <v>71</v>
      </c>
      <c r="C32" s="170">
        <v>70</v>
      </c>
      <c r="D32" s="171">
        <v>86</v>
      </c>
      <c r="E32" s="172"/>
      <c r="F32" s="173">
        <v>1.7135504704212885E-2</v>
      </c>
      <c r="G32" s="175">
        <v>1.0082726438884972E-2</v>
      </c>
      <c r="H32" s="174">
        <v>9.034681103797201E-3</v>
      </c>
      <c r="I32" s="172"/>
      <c r="J32" s="169">
        <v>61</v>
      </c>
      <c r="K32" s="170">
        <v>46</v>
      </c>
      <c r="L32" s="171">
        <v>55</v>
      </c>
      <c r="M32" s="172"/>
      <c r="N32" s="173">
        <v>1.8895776779243301E-2</v>
      </c>
      <c r="O32" s="175">
        <v>1.5070343821386837E-2</v>
      </c>
      <c r="P32" s="174">
        <v>1.316138478040892E-2</v>
      </c>
      <c r="T32" s="241"/>
    </row>
    <row r="33" spans="1:26" s="7" customFormat="1" x14ac:dyDescent="0.2">
      <c r="A33" s="161" t="s">
        <v>198</v>
      </c>
      <c r="B33" s="169">
        <v>76</v>
      </c>
      <c r="C33" s="170">
        <v>55</v>
      </c>
      <c r="D33" s="171">
        <v>68</v>
      </c>
      <c r="E33" s="172"/>
      <c r="F33" s="173">
        <v>9.8878408568401008E-3</v>
      </c>
      <c r="G33" s="175">
        <v>5.4545927968525391E-3</v>
      </c>
      <c r="H33" s="174">
        <v>2.7522498881867798E-3</v>
      </c>
      <c r="I33" s="172"/>
      <c r="J33" s="169">
        <v>44</v>
      </c>
      <c r="K33" s="170">
        <v>21</v>
      </c>
      <c r="L33" s="171">
        <v>16</v>
      </c>
      <c r="M33" s="172"/>
      <c r="N33" s="173">
        <v>1.1478177228174728E-2</v>
      </c>
      <c r="O33" s="175">
        <v>1.4165630750940133E-2</v>
      </c>
      <c r="P33" s="174">
        <v>1.251302510082479E-2</v>
      </c>
    </row>
    <row r="34" spans="1:26" s="7" customFormat="1" x14ac:dyDescent="0.2">
      <c r="A34" s="161" t="s">
        <v>147</v>
      </c>
      <c r="B34" s="169">
        <v>28</v>
      </c>
      <c r="C34" s="170">
        <v>26</v>
      </c>
      <c r="D34" s="171">
        <v>35</v>
      </c>
      <c r="E34" s="172"/>
      <c r="F34" s="173">
        <v>1.9212007317725342E-2</v>
      </c>
      <c r="G34" s="175">
        <v>1.4483753123338076E-2</v>
      </c>
      <c r="H34" s="174">
        <v>1.0612076651802771E-2</v>
      </c>
      <c r="I34" s="172"/>
      <c r="J34" s="169">
        <v>28</v>
      </c>
      <c r="K34" s="170">
        <v>24</v>
      </c>
      <c r="L34" s="171">
        <v>26</v>
      </c>
      <c r="M34" s="172"/>
      <c r="N34" s="173">
        <v>1.9212007317725342E-2</v>
      </c>
      <c r="O34" s="175">
        <v>1.5824816954893996E-2</v>
      </c>
      <c r="P34" s="174">
        <v>1.6111910848752953E-2</v>
      </c>
    </row>
    <row r="35" spans="1:26" s="7" customFormat="1" x14ac:dyDescent="0.2">
      <c r="A35" s="161" t="s">
        <v>795</v>
      </c>
      <c r="B35" s="169">
        <v>30</v>
      </c>
      <c r="C35" s="170">
        <v>35</v>
      </c>
      <c r="D35" s="171">
        <v>48</v>
      </c>
      <c r="E35" s="172"/>
      <c r="F35" s="173">
        <v>2.7817599428533676E-2</v>
      </c>
      <c r="G35" s="175">
        <v>3.9334920898521065E-2</v>
      </c>
      <c r="H35" s="174">
        <v>3.8642218706767775E-2</v>
      </c>
      <c r="I35" s="172"/>
      <c r="J35" s="169">
        <v>29</v>
      </c>
      <c r="K35" s="170">
        <v>34</v>
      </c>
      <c r="L35" s="171">
        <v>41</v>
      </c>
      <c r="M35" s="172"/>
      <c r="N35" s="173">
        <v>2.8637150501767634E-2</v>
      </c>
      <c r="O35" s="175">
        <v>4.1401583387640849E-2</v>
      </c>
      <c r="P35" s="174">
        <v>4.4081500381235511E-2</v>
      </c>
    </row>
    <row r="36" spans="1:26" s="7" customFormat="1" x14ac:dyDescent="0.2">
      <c r="A36" s="161" t="s">
        <v>145</v>
      </c>
      <c r="B36" s="169">
        <v>29</v>
      </c>
      <c r="C36" s="170">
        <v>14</v>
      </c>
      <c r="D36" s="171">
        <v>8</v>
      </c>
      <c r="E36" s="172"/>
      <c r="F36" s="173">
        <v>2.8732250710038779E-2</v>
      </c>
      <c r="G36" s="175">
        <v>3.0927721409372826E-2</v>
      </c>
      <c r="H36" s="174">
        <v>2.6739727684820316E-2</v>
      </c>
      <c r="I36" s="172"/>
      <c r="J36" s="169">
        <v>29</v>
      </c>
      <c r="K36" s="170">
        <v>14</v>
      </c>
      <c r="L36" s="171">
        <v>8</v>
      </c>
      <c r="M36" s="172"/>
      <c r="N36" s="173">
        <v>2.8732250710038779E-2</v>
      </c>
      <c r="O36" s="175">
        <v>3.0927721409372826E-2</v>
      </c>
      <c r="P36" s="174">
        <v>2.6739727684820316E-2</v>
      </c>
    </row>
    <row r="37" spans="1:26" s="48" customFormat="1" x14ac:dyDescent="0.2">
      <c r="A37" s="161" t="s">
        <v>625</v>
      </c>
      <c r="B37" s="169">
        <v>504</v>
      </c>
      <c r="C37" s="170">
        <v>400</v>
      </c>
      <c r="D37" s="171">
        <v>601</v>
      </c>
      <c r="E37" s="172"/>
      <c r="F37" s="173">
        <v>1.5595713834884568E-2</v>
      </c>
      <c r="G37" s="175">
        <v>1.541665886085904E-2</v>
      </c>
      <c r="H37" s="174">
        <v>1.4155146133108256E-2</v>
      </c>
      <c r="I37" s="172"/>
      <c r="J37" s="169">
        <v>397</v>
      </c>
      <c r="K37" s="170">
        <v>262</v>
      </c>
      <c r="L37" s="171">
        <v>308</v>
      </c>
      <c r="M37" s="172"/>
      <c r="N37" s="173">
        <v>1.989171450500983E-2</v>
      </c>
      <c r="O37" s="175">
        <v>2.2889198554597031E-2</v>
      </c>
      <c r="P37" s="174">
        <v>2.5562106818509275E-2</v>
      </c>
      <c r="Q37" s="7"/>
      <c r="R37" s="7"/>
      <c r="S37" s="7"/>
      <c r="T37" s="7"/>
      <c r="U37" s="7"/>
      <c r="V37" s="7"/>
      <c r="W37" s="7"/>
      <c r="X37" s="7"/>
      <c r="Y37" s="7"/>
      <c r="Z37" s="7"/>
    </row>
    <row r="38" spans="1:26" x14ac:dyDescent="0.2">
      <c r="A38" s="217"/>
      <c r="B38" s="169"/>
      <c r="C38" s="170"/>
      <c r="D38" s="171"/>
      <c r="E38" s="172"/>
      <c r="F38" s="173"/>
      <c r="G38" s="173"/>
      <c r="H38" s="174"/>
      <c r="I38" s="172"/>
      <c r="J38" s="169"/>
      <c r="K38" s="170"/>
      <c r="L38" s="171"/>
      <c r="N38" s="173"/>
      <c r="O38" s="175"/>
      <c r="P38" s="174"/>
      <c r="Q38" s="48"/>
      <c r="R38" s="48"/>
      <c r="S38" s="48"/>
      <c r="T38" s="48"/>
      <c r="U38" s="48"/>
      <c r="V38" s="48"/>
      <c r="W38" s="48"/>
      <c r="X38" s="48"/>
      <c r="Y38" s="48"/>
      <c r="Z38" s="48"/>
    </row>
    <row r="39" spans="1:26" x14ac:dyDescent="0.2">
      <c r="A39" s="160"/>
      <c r="B39" s="156"/>
      <c r="C39" s="157"/>
      <c r="D39" s="156"/>
      <c r="E39" s="157"/>
      <c r="F39" s="128"/>
      <c r="G39" s="7"/>
      <c r="H39" s="7"/>
      <c r="I39" s="7"/>
      <c r="J39" s="7"/>
      <c r="K39" s="145"/>
      <c r="L39" s="145"/>
      <c r="N39" s="146"/>
      <c r="O39" s="146"/>
      <c r="P39" s="147"/>
    </row>
    <row r="40" spans="1:26" x14ac:dyDescent="0.2">
      <c r="A40" s="5"/>
      <c r="B40" s="108" t="s">
        <v>138</v>
      </c>
      <c r="C40" s="12" t="s">
        <v>404</v>
      </c>
      <c r="D40" s="12" t="s">
        <v>195</v>
      </c>
      <c r="E40" s="108" t="s">
        <v>196</v>
      </c>
      <c r="F40" s="7"/>
      <c r="G40" s="48"/>
      <c r="K40" s="7"/>
      <c r="L40" s="7"/>
      <c r="N40" s="7"/>
      <c r="O40" s="7"/>
      <c r="P40" s="7"/>
    </row>
    <row r="41" spans="1:26" x14ac:dyDescent="0.2">
      <c r="A41" s="5" t="s">
        <v>1109</v>
      </c>
      <c r="B41" s="69">
        <v>28</v>
      </c>
      <c r="C41" s="69">
        <v>2</v>
      </c>
      <c r="D41" s="69">
        <v>1</v>
      </c>
      <c r="E41" s="69">
        <v>0</v>
      </c>
      <c r="F41" s="7"/>
      <c r="G41" s="48"/>
      <c r="K41" s="7"/>
      <c r="L41" s="7"/>
      <c r="N41" s="7"/>
      <c r="O41" s="7"/>
      <c r="P41" s="7"/>
    </row>
    <row r="42" spans="1:26" x14ac:dyDescent="0.2">
      <c r="A42" s="5" t="s">
        <v>1478</v>
      </c>
      <c r="B42" s="69">
        <v>26</v>
      </c>
      <c r="C42" s="69">
        <v>5</v>
      </c>
      <c r="D42" s="69">
        <v>0</v>
      </c>
      <c r="E42" s="69">
        <v>0</v>
      </c>
      <c r="F42" s="7"/>
      <c r="G42" s="48"/>
      <c r="K42" s="7"/>
      <c r="L42" s="7"/>
      <c r="N42" s="7"/>
      <c r="O42" s="7"/>
      <c r="P42" s="7"/>
    </row>
    <row r="43" spans="1:26" x14ac:dyDescent="0.2">
      <c r="A43" s="5" t="s">
        <v>1479</v>
      </c>
      <c r="B43" s="69">
        <v>11</v>
      </c>
      <c r="C43" s="69">
        <v>1</v>
      </c>
      <c r="D43" s="69">
        <v>5</v>
      </c>
      <c r="E43" s="69">
        <v>18</v>
      </c>
      <c r="F43" s="7"/>
      <c r="G43" s="48"/>
      <c r="K43" s="7"/>
      <c r="L43" s="7"/>
      <c r="N43" s="7"/>
      <c r="O43" s="7"/>
      <c r="P43" s="7"/>
    </row>
    <row r="44" spans="1:26" x14ac:dyDescent="0.2">
      <c r="A44" s="5" t="s">
        <v>1480</v>
      </c>
      <c r="B44" s="69">
        <v>31</v>
      </c>
      <c r="C44" s="69">
        <v>0</v>
      </c>
      <c r="D44" s="69">
        <v>0</v>
      </c>
      <c r="E44" s="69">
        <v>0</v>
      </c>
      <c r="F44" s="7"/>
      <c r="G44" s="48"/>
      <c r="K44" s="7"/>
      <c r="L44" s="7"/>
      <c r="N44" s="7"/>
      <c r="O44" s="7"/>
      <c r="P44" s="7"/>
    </row>
    <row r="45" spans="1:26" x14ac:dyDescent="0.2">
      <c r="A45" s="5" t="s">
        <v>1481</v>
      </c>
      <c r="B45" s="69">
        <v>28</v>
      </c>
      <c r="C45" s="69">
        <v>0</v>
      </c>
      <c r="D45" s="69">
        <v>1</v>
      </c>
      <c r="E45" s="69">
        <v>0</v>
      </c>
      <c r="F45" s="7"/>
      <c r="G45" s="48"/>
      <c r="K45" s="7"/>
      <c r="L45" s="7"/>
      <c r="N45" s="7"/>
      <c r="O45" s="7"/>
      <c r="P45" s="7"/>
    </row>
    <row r="46" spans="1:26" x14ac:dyDescent="0.2">
      <c r="A46" s="5" t="s">
        <v>1482</v>
      </c>
      <c r="B46" s="69">
        <v>26</v>
      </c>
      <c r="C46" s="69">
        <v>0</v>
      </c>
      <c r="D46" s="69">
        <v>1</v>
      </c>
      <c r="E46" s="69" t="s">
        <v>247</v>
      </c>
      <c r="F46" s="7"/>
      <c r="G46" s="48"/>
      <c r="K46" s="7"/>
      <c r="L46" s="7"/>
      <c r="N46" s="7"/>
      <c r="O46" s="7"/>
      <c r="P46" s="7"/>
    </row>
    <row r="47" spans="1:26" x14ac:dyDescent="0.2">
      <c r="A47" s="5" t="s">
        <v>1483</v>
      </c>
      <c r="B47" s="69">
        <v>30</v>
      </c>
      <c r="C47" s="69">
        <v>0</v>
      </c>
      <c r="D47" s="69">
        <v>3</v>
      </c>
      <c r="E47" s="69">
        <v>0</v>
      </c>
      <c r="F47" s="48"/>
      <c r="H47" s="48"/>
      <c r="I47" s="48"/>
      <c r="J47" s="48"/>
      <c r="K47" s="48"/>
      <c r="L47" s="48"/>
      <c r="N47" s="48"/>
      <c r="O47" s="48"/>
      <c r="P47" s="48"/>
    </row>
    <row r="48" spans="1:26" x14ac:dyDescent="0.2">
      <c r="A48" s="5" t="s">
        <v>1484</v>
      </c>
      <c r="B48" s="69">
        <v>31</v>
      </c>
      <c r="C48" s="69">
        <v>1</v>
      </c>
      <c r="D48" s="69">
        <v>0</v>
      </c>
      <c r="E48" s="69" t="s">
        <v>247</v>
      </c>
    </row>
    <row r="49" spans="1:26" s="7" customFormat="1" x14ac:dyDescent="0.2">
      <c r="A49" s="142"/>
      <c r="B49" s="106"/>
      <c r="C49" s="106"/>
      <c r="D49" s="106"/>
      <c r="E49" s="106"/>
      <c r="F49" s="100"/>
      <c r="G49" s="100"/>
      <c r="H49" s="100"/>
      <c r="I49" s="100"/>
      <c r="J49" s="100"/>
      <c r="K49" s="100"/>
      <c r="L49" s="100"/>
      <c r="M49" s="145"/>
      <c r="N49" s="100"/>
      <c r="O49" s="100"/>
      <c r="P49" s="100"/>
      <c r="Q49" s="100"/>
      <c r="R49" s="100"/>
      <c r="S49" s="100"/>
      <c r="T49" s="100"/>
      <c r="U49" s="100"/>
      <c r="V49" s="100"/>
      <c r="W49" s="100"/>
      <c r="X49" s="100"/>
      <c r="Y49" s="100"/>
      <c r="Z49" s="100"/>
    </row>
    <row r="50" spans="1:26" s="7" customFormat="1" x14ac:dyDescent="0.2">
      <c r="A50" s="116"/>
      <c r="B50" s="117" t="s">
        <v>194</v>
      </c>
      <c r="C50" s="117" t="s">
        <v>437</v>
      </c>
      <c r="D50" s="117" t="s">
        <v>438</v>
      </c>
      <c r="E50" s="117" t="s">
        <v>439</v>
      </c>
      <c r="F50" s="129"/>
      <c r="G50" s="100"/>
      <c r="L50" s="145"/>
      <c r="M50" s="145"/>
      <c r="N50" s="145"/>
      <c r="O50" s="146"/>
      <c r="P50" s="146"/>
      <c r="Q50" s="147"/>
      <c r="R50" s="146"/>
      <c r="S50" s="148"/>
      <c r="T50" s="148"/>
      <c r="U50" s="148"/>
      <c r="V50" s="148"/>
    </row>
    <row r="51" spans="1:26" s="7" customFormat="1" x14ac:dyDescent="0.2">
      <c r="A51" s="114" t="s">
        <v>1485</v>
      </c>
      <c r="B51" s="120">
        <v>206</v>
      </c>
      <c r="C51" s="121">
        <v>40.200000000000003</v>
      </c>
      <c r="D51" s="120">
        <v>201</v>
      </c>
      <c r="E51" s="120">
        <v>5</v>
      </c>
      <c r="F51" s="120"/>
      <c r="G51" s="121"/>
      <c r="H51" s="120"/>
      <c r="I51" s="120"/>
      <c r="L51" s="145"/>
      <c r="M51" s="145"/>
      <c r="N51" s="145"/>
      <c r="O51" s="146"/>
      <c r="P51" s="146"/>
      <c r="Q51" s="147"/>
      <c r="R51" s="146"/>
      <c r="S51" s="148"/>
      <c r="T51" s="148"/>
      <c r="U51" s="148"/>
      <c r="V51" s="148"/>
    </row>
    <row r="52" spans="1:26" s="7" customFormat="1" x14ac:dyDescent="0.2">
      <c r="A52" s="114" t="s">
        <v>1486</v>
      </c>
      <c r="B52" s="120">
        <v>199</v>
      </c>
      <c r="C52" s="121">
        <v>12.27</v>
      </c>
      <c r="D52" s="120">
        <v>184</v>
      </c>
      <c r="E52" s="120">
        <v>15</v>
      </c>
      <c r="F52" s="120"/>
      <c r="G52" s="121"/>
      <c r="H52" s="120"/>
      <c r="I52" s="120"/>
      <c r="L52" s="145"/>
      <c r="M52" s="145"/>
      <c r="N52" s="145"/>
      <c r="O52" s="146"/>
      <c r="P52" s="146"/>
      <c r="Q52" s="147"/>
      <c r="R52" s="146"/>
      <c r="S52" s="148"/>
      <c r="T52" s="148"/>
      <c r="U52" s="148"/>
      <c r="V52" s="148"/>
    </row>
    <row r="53" spans="1:26" s="7" customFormat="1" x14ac:dyDescent="0.2">
      <c r="A53" s="114" t="s">
        <v>1487</v>
      </c>
      <c r="B53" s="120">
        <v>171</v>
      </c>
      <c r="C53" s="121">
        <v>56</v>
      </c>
      <c r="D53" s="120">
        <v>168</v>
      </c>
      <c r="E53" s="120">
        <v>3</v>
      </c>
      <c r="F53" s="120"/>
      <c r="G53" s="121"/>
      <c r="H53" s="120"/>
      <c r="I53" s="120"/>
      <c r="L53" s="145"/>
      <c r="M53" s="145"/>
      <c r="N53" s="145"/>
      <c r="O53" s="146"/>
      <c r="P53" s="146"/>
      <c r="Q53" s="147"/>
      <c r="R53" s="146"/>
      <c r="S53" s="148"/>
      <c r="T53" s="148"/>
      <c r="U53" s="148"/>
      <c r="V53" s="148"/>
    </row>
    <row r="54" spans="1:26" s="7" customFormat="1" x14ac:dyDescent="0.2">
      <c r="A54" s="114" t="s">
        <v>1488</v>
      </c>
      <c r="B54" s="120">
        <v>198</v>
      </c>
      <c r="C54" s="121">
        <v>197</v>
      </c>
      <c r="D54" s="120">
        <v>197</v>
      </c>
      <c r="E54" s="120">
        <v>1</v>
      </c>
      <c r="F54" s="120"/>
      <c r="G54" s="121"/>
      <c r="H54" s="120"/>
      <c r="I54" s="120"/>
      <c r="L54" s="145"/>
      <c r="M54" s="145"/>
      <c r="N54" s="145"/>
      <c r="O54" s="146"/>
      <c r="P54" s="146"/>
      <c r="Q54" s="147"/>
      <c r="R54" s="146"/>
      <c r="S54" s="148"/>
      <c r="T54" s="148"/>
      <c r="U54" s="148"/>
      <c r="V54" s="148"/>
    </row>
    <row r="55" spans="1:26" s="7" customFormat="1" x14ac:dyDescent="0.2">
      <c r="A55" s="114" t="s">
        <v>1489</v>
      </c>
      <c r="B55" s="120">
        <v>187</v>
      </c>
      <c r="C55" s="121">
        <v>36.4</v>
      </c>
      <c r="D55" s="120">
        <v>182</v>
      </c>
      <c r="E55" s="120">
        <v>5</v>
      </c>
      <c r="F55" s="120"/>
      <c r="G55" s="121"/>
      <c r="H55" s="120"/>
      <c r="I55" s="120"/>
      <c r="L55" s="145"/>
      <c r="M55" s="145"/>
      <c r="N55" s="145"/>
      <c r="O55" s="146"/>
      <c r="P55" s="146"/>
      <c r="Q55" s="147"/>
      <c r="R55" s="146"/>
      <c r="S55" s="148"/>
      <c r="T55" s="148"/>
      <c r="U55" s="148"/>
      <c r="V55" s="148"/>
    </row>
    <row r="56" spans="1:26" s="7" customFormat="1" x14ac:dyDescent="0.2">
      <c r="A56" s="114" t="s">
        <v>1490</v>
      </c>
      <c r="B56" s="120">
        <v>216</v>
      </c>
      <c r="C56" s="121">
        <v>2.6610169491525424</v>
      </c>
      <c r="D56" s="120">
        <v>157</v>
      </c>
      <c r="E56" s="120">
        <v>59</v>
      </c>
      <c r="F56" s="120"/>
      <c r="G56" s="121"/>
      <c r="H56" s="120"/>
      <c r="I56" s="120"/>
      <c r="L56" s="145"/>
      <c r="M56" s="145"/>
      <c r="N56" s="145"/>
      <c r="O56" s="146"/>
      <c r="P56" s="146"/>
      <c r="Q56" s="147"/>
      <c r="R56" s="146"/>
      <c r="S56" s="148"/>
      <c r="T56" s="148"/>
      <c r="U56" s="148"/>
      <c r="V56" s="148"/>
    </row>
    <row r="57" spans="1:26" s="7" customFormat="1" x14ac:dyDescent="0.2">
      <c r="A57" s="114" t="s">
        <v>1491</v>
      </c>
      <c r="B57" s="120">
        <v>182</v>
      </c>
      <c r="C57" s="121">
        <v>90</v>
      </c>
      <c r="D57" s="120">
        <v>180</v>
      </c>
      <c r="E57" s="120">
        <v>2</v>
      </c>
      <c r="F57" s="120"/>
      <c r="G57" s="121"/>
      <c r="H57" s="120"/>
      <c r="I57" s="120"/>
      <c r="K57" s="145"/>
      <c r="L57" s="145"/>
      <c r="M57" s="145"/>
      <c r="N57" s="146"/>
      <c r="O57" s="146"/>
      <c r="P57" s="147"/>
      <c r="Q57" s="147"/>
      <c r="R57" s="146"/>
      <c r="S57" s="148"/>
      <c r="T57" s="148"/>
      <c r="U57" s="148"/>
      <c r="V57" s="148"/>
    </row>
    <row r="58" spans="1:26" s="7" customFormat="1" x14ac:dyDescent="0.2">
      <c r="A58" s="114" t="s">
        <v>1117</v>
      </c>
      <c r="B58" s="120">
        <v>199</v>
      </c>
      <c r="C58" s="121">
        <v>38.799999999999997</v>
      </c>
      <c r="D58" s="120">
        <v>194</v>
      </c>
      <c r="E58" s="120">
        <v>5</v>
      </c>
      <c r="F58" s="120"/>
      <c r="G58" s="121"/>
      <c r="H58" s="120"/>
      <c r="I58" s="120"/>
      <c r="K58" s="145"/>
      <c r="L58" s="145"/>
      <c r="M58" s="145"/>
      <c r="N58" s="146"/>
      <c r="O58" s="146"/>
      <c r="P58" s="147"/>
      <c r="Q58" s="146"/>
      <c r="R58" s="148"/>
      <c r="S58" s="148"/>
      <c r="T58" s="148"/>
      <c r="U58" s="148"/>
    </row>
    <row r="59" spans="1:26" s="7" customFormat="1" x14ac:dyDescent="0.2">
      <c r="A59" s="114"/>
      <c r="B59" s="115"/>
      <c r="C59" s="113"/>
      <c r="D59" s="115"/>
      <c r="E59" s="115"/>
      <c r="F59" s="115"/>
      <c r="K59" s="145"/>
      <c r="L59" s="145"/>
      <c r="M59" s="145"/>
      <c r="N59" s="146"/>
      <c r="O59" s="146"/>
      <c r="P59" s="147"/>
      <c r="Q59" s="146"/>
      <c r="R59" s="148"/>
      <c r="S59" s="148"/>
      <c r="T59" s="148"/>
      <c r="U59" s="148"/>
    </row>
    <row r="60" spans="1:26" s="7" customFormat="1" x14ac:dyDescent="0.2">
      <c r="A60" s="116" t="s">
        <v>440</v>
      </c>
      <c r="B60" s="117" t="s">
        <v>441</v>
      </c>
      <c r="C60" s="117" t="s">
        <v>171</v>
      </c>
      <c r="D60" s="117" t="s">
        <v>438</v>
      </c>
      <c r="E60" s="117" t="s">
        <v>439</v>
      </c>
      <c r="F60" s="117"/>
      <c r="K60" s="145"/>
      <c r="L60" s="145"/>
      <c r="M60" s="145"/>
      <c r="N60" s="146"/>
      <c r="O60" s="146"/>
      <c r="P60" s="147"/>
      <c r="Q60" s="146"/>
      <c r="R60" s="148"/>
      <c r="S60" s="148"/>
      <c r="T60" s="148"/>
      <c r="U60" s="148"/>
    </row>
    <row r="61" spans="1:26" s="7" customFormat="1" x14ac:dyDescent="0.2">
      <c r="A61" s="114" t="s">
        <v>1485</v>
      </c>
      <c r="B61" s="119">
        <v>22904</v>
      </c>
      <c r="C61" s="119">
        <v>17818</v>
      </c>
      <c r="D61" s="119">
        <v>20361</v>
      </c>
      <c r="E61" s="119">
        <v>-2543</v>
      </c>
      <c r="F61" s="119"/>
      <c r="G61" s="119"/>
      <c r="H61" s="119"/>
      <c r="I61" s="119"/>
      <c r="K61" s="145"/>
      <c r="L61" s="145"/>
      <c r="M61" s="145"/>
      <c r="N61" s="146"/>
      <c r="O61" s="146"/>
      <c r="P61" s="147"/>
      <c r="Q61" s="146"/>
      <c r="R61" s="148"/>
      <c r="S61" s="148"/>
      <c r="T61" s="148"/>
      <c r="U61" s="148"/>
    </row>
    <row r="62" spans="1:26" s="7" customFormat="1" x14ac:dyDescent="0.2">
      <c r="A62" s="114" t="s">
        <v>1486</v>
      </c>
      <c r="B62" s="119">
        <v>20642</v>
      </c>
      <c r="C62" s="119">
        <v>10205</v>
      </c>
      <c r="D62" s="119">
        <v>15423</v>
      </c>
      <c r="E62" s="119">
        <v>-5219</v>
      </c>
      <c r="F62" s="119"/>
      <c r="G62" s="119"/>
      <c r="H62" s="119"/>
      <c r="I62" s="119"/>
      <c r="K62" s="145"/>
      <c r="L62" s="145"/>
      <c r="M62" s="145"/>
      <c r="N62" s="146"/>
      <c r="O62" s="146"/>
      <c r="P62" s="147"/>
      <c r="Q62" s="146"/>
      <c r="R62" s="148"/>
      <c r="S62" s="148"/>
      <c r="T62" s="148"/>
      <c r="U62" s="148"/>
    </row>
    <row r="63" spans="1:26" s="7" customFormat="1" x14ac:dyDescent="0.2">
      <c r="A63" s="114" t="s">
        <v>1487</v>
      </c>
      <c r="B63" s="119">
        <v>15498</v>
      </c>
      <c r="C63" s="119">
        <v>14772</v>
      </c>
      <c r="D63" s="119">
        <v>15135</v>
      </c>
      <c r="E63" s="119">
        <v>-363</v>
      </c>
      <c r="F63" s="119"/>
      <c r="G63" s="119"/>
      <c r="H63" s="119"/>
      <c r="I63" s="119"/>
      <c r="K63" s="145"/>
      <c r="L63" s="145"/>
      <c r="M63" s="145"/>
      <c r="N63" s="146"/>
      <c r="O63" s="146"/>
      <c r="P63" s="147"/>
      <c r="Q63" s="146"/>
      <c r="R63" s="148"/>
      <c r="S63" s="148"/>
      <c r="T63" s="148"/>
      <c r="U63" s="148"/>
    </row>
    <row r="64" spans="1:26" s="7" customFormat="1" x14ac:dyDescent="0.2">
      <c r="A64" s="114" t="s">
        <v>1492</v>
      </c>
      <c r="B64" s="119">
        <v>24676.059999999998</v>
      </c>
      <c r="C64" s="119">
        <v>24476.639999999999</v>
      </c>
      <c r="D64" s="119">
        <v>24576.35</v>
      </c>
      <c r="E64" s="119">
        <v>-99.71</v>
      </c>
      <c r="F64" s="119"/>
      <c r="G64" s="119"/>
      <c r="H64" s="119"/>
      <c r="I64" s="119"/>
      <c r="K64" s="145"/>
      <c r="L64" s="145"/>
      <c r="M64" s="145"/>
      <c r="N64" s="146"/>
      <c r="O64" s="146"/>
      <c r="P64" s="147"/>
      <c r="Q64" s="146"/>
      <c r="R64" s="148"/>
      <c r="S64" s="148"/>
      <c r="T64" s="148"/>
      <c r="U64" s="148"/>
    </row>
    <row r="65" spans="1:26" x14ac:dyDescent="0.2">
      <c r="A65" s="114" t="s">
        <v>1489</v>
      </c>
      <c r="B65" s="119">
        <v>25542.18</v>
      </c>
      <c r="C65" s="119">
        <v>15711.54</v>
      </c>
      <c r="D65" s="119">
        <v>20626.86</v>
      </c>
      <c r="E65" s="119">
        <v>-4915.32</v>
      </c>
      <c r="F65" s="119"/>
      <c r="G65" s="119"/>
      <c r="H65" s="119"/>
      <c r="I65" s="119"/>
      <c r="J65" s="7"/>
      <c r="K65" s="145"/>
      <c r="M65" s="145"/>
      <c r="N65" s="146"/>
      <c r="O65" s="146"/>
      <c r="Q65" s="146"/>
      <c r="R65" s="148"/>
      <c r="S65" s="148"/>
      <c r="T65" s="148"/>
      <c r="U65" s="148"/>
      <c r="V65" s="7"/>
      <c r="W65" s="7"/>
      <c r="X65" s="7"/>
      <c r="Y65" s="7"/>
      <c r="Z65" s="7"/>
    </row>
    <row r="66" spans="1:26" x14ac:dyDescent="0.2">
      <c r="A66" s="114" t="s">
        <v>1493</v>
      </c>
      <c r="B66" s="119">
        <v>55306.62</v>
      </c>
      <c r="C66" s="119">
        <v>-27755.32</v>
      </c>
      <c r="D66" s="119">
        <v>13775.65</v>
      </c>
      <c r="E66" s="119">
        <v>-41530.97</v>
      </c>
      <c r="F66" s="119"/>
      <c r="G66" s="119"/>
      <c r="H66" s="119"/>
      <c r="I66" s="119"/>
      <c r="J66" s="7"/>
      <c r="K66" s="145"/>
      <c r="M66" s="145"/>
      <c r="N66" s="146"/>
      <c r="O66" s="146"/>
    </row>
    <row r="67" spans="1:26" x14ac:dyDescent="0.2">
      <c r="A67" s="114" t="s">
        <v>1491</v>
      </c>
      <c r="B67" s="119">
        <v>24458.57</v>
      </c>
      <c r="C67" s="119">
        <v>23411.89</v>
      </c>
      <c r="D67" s="119">
        <v>23935.23</v>
      </c>
      <c r="E67" s="119">
        <v>-523.33999999999992</v>
      </c>
      <c r="F67" s="119"/>
      <c r="G67" s="119"/>
      <c r="H67" s="119"/>
      <c r="I67" s="119"/>
      <c r="J67" s="7"/>
      <c r="K67" s="145"/>
      <c r="M67" s="145"/>
      <c r="N67" s="146"/>
      <c r="O67" s="146"/>
    </row>
    <row r="68" spans="1:26" x14ac:dyDescent="0.2">
      <c r="A68" s="114" t="s">
        <v>1117</v>
      </c>
      <c r="B68" s="119">
        <v>39311.53</v>
      </c>
      <c r="C68" s="119">
        <v>20613.010000000002</v>
      </c>
      <c r="D68" s="119">
        <v>29962.27</v>
      </c>
      <c r="E68" s="119">
        <v>-9349.26</v>
      </c>
      <c r="F68" s="119"/>
      <c r="G68" s="119"/>
      <c r="H68" s="119"/>
      <c r="I68" s="119"/>
      <c r="J68" s="7"/>
      <c r="K68" s="145"/>
      <c r="M68" s="145"/>
      <c r="N68" s="146"/>
      <c r="O68" s="146"/>
    </row>
    <row r="69" spans="1:26" x14ac:dyDescent="0.2">
      <c r="A69" s="116" t="s">
        <v>860</v>
      </c>
      <c r="B69" s="184"/>
      <c r="C69" s="184"/>
      <c r="D69" s="184"/>
      <c r="E69" s="184"/>
      <c r="F69" s="129"/>
      <c r="H69" s="7"/>
      <c r="I69" s="7"/>
      <c r="J69" s="7"/>
      <c r="K69" s="7"/>
      <c r="L69" s="145"/>
      <c r="N69" s="145"/>
      <c r="O69" s="146"/>
      <c r="P69" s="146"/>
    </row>
    <row r="70" spans="1:26" x14ac:dyDescent="0.2">
      <c r="A70" s="208"/>
      <c r="B70" s="184"/>
      <c r="C70" s="184"/>
      <c r="D70" s="184"/>
      <c r="E70" s="184"/>
      <c r="F70" s="129"/>
      <c r="H70" s="7"/>
      <c r="I70" s="7"/>
      <c r="J70" s="7"/>
      <c r="K70" s="7"/>
      <c r="L70" s="145"/>
      <c r="N70" s="145"/>
      <c r="O70" s="146"/>
      <c r="P70" s="146"/>
    </row>
    <row r="71" spans="1:26" x14ac:dyDescent="0.2">
      <c r="A71" s="208"/>
      <c r="B71" s="184"/>
      <c r="C71" s="184"/>
      <c r="D71" s="184"/>
      <c r="E71" s="184"/>
      <c r="F71" s="129"/>
      <c r="H71" s="7"/>
      <c r="I71" s="7"/>
      <c r="J71" s="7"/>
      <c r="K71" s="7"/>
      <c r="L71" s="145"/>
      <c r="N71" s="145"/>
      <c r="O71" s="146"/>
      <c r="P71" s="146"/>
    </row>
    <row r="72" spans="1:26" x14ac:dyDescent="0.2">
      <c r="A72" s="208"/>
      <c r="B72" s="184"/>
      <c r="C72" s="184"/>
      <c r="D72" s="184"/>
      <c r="E72" s="184"/>
      <c r="F72" s="129"/>
      <c r="H72" s="7"/>
      <c r="I72" s="7"/>
      <c r="J72" s="7"/>
      <c r="K72" s="7"/>
      <c r="L72" s="145"/>
      <c r="N72" s="145"/>
      <c r="O72" s="146"/>
      <c r="P72" s="146"/>
    </row>
    <row r="73" spans="1:26" x14ac:dyDescent="0.2">
      <c r="A73" s="208"/>
      <c r="B73" s="192" t="s">
        <v>138</v>
      </c>
      <c r="C73" s="192" t="s">
        <v>404</v>
      </c>
      <c r="D73" s="192" t="s">
        <v>195</v>
      </c>
      <c r="E73" s="192" t="s">
        <v>196</v>
      </c>
      <c r="F73" s="129"/>
      <c r="H73" s="7"/>
      <c r="I73" s="7"/>
      <c r="J73" s="7"/>
      <c r="K73" s="7"/>
      <c r="L73" s="145"/>
      <c r="N73" s="145"/>
      <c r="O73" s="146"/>
      <c r="P73" s="146"/>
    </row>
    <row r="74" spans="1:26" x14ac:dyDescent="0.2">
      <c r="A74" s="198" t="s">
        <v>1106</v>
      </c>
      <c r="B74" s="184">
        <v>189</v>
      </c>
      <c r="C74" s="184">
        <v>5</v>
      </c>
      <c r="D74" s="184">
        <v>5</v>
      </c>
      <c r="E74" s="184">
        <v>0</v>
      </c>
      <c r="F74" s="129"/>
      <c r="H74" s="7"/>
      <c r="I74" s="7"/>
      <c r="J74" s="7"/>
      <c r="K74" s="7"/>
      <c r="L74" s="145"/>
      <c r="N74" s="145"/>
      <c r="O74" s="146"/>
      <c r="P74" s="146"/>
    </row>
    <row r="75" spans="1:26" x14ac:dyDescent="0.2">
      <c r="A75" s="198">
        <v>2021</v>
      </c>
      <c r="B75" s="184">
        <v>353</v>
      </c>
      <c r="C75" s="184">
        <v>19</v>
      </c>
      <c r="D75" s="184">
        <v>4</v>
      </c>
      <c r="E75" s="184">
        <v>1</v>
      </c>
      <c r="F75" s="129"/>
      <c r="H75" s="7"/>
      <c r="I75" s="7"/>
      <c r="J75" s="7"/>
      <c r="K75" s="7"/>
      <c r="L75" s="145"/>
      <c r="N75" s="145"/>
      <c r="O75" s="146"/>
      <c r="P75" s="146"/>
    </row>
    <row r="76" spans="1:26" x14ac:dyDescent="0.2">
      <c r="A76" s="198">
        <v>2020</v>
      </c>
      <c r="B76" s="184">
        <v>287</v>
      </c>
      <c r="C76" s="184">
        <v>11</v>
      </c>
      <c r="D76" s="184">
        <v>27</v>
      </c>
      <c r="E76" s="184">
        <v>42</v>
      </c>
      <c r="F76" s="129"/>
      <c r="H76" s="7"/>
      <c r="I76" s="7"/>
      <c r="J76" s="7"/>
      <c r="K76" s="7"/>
      <c r="L76" s="145"/>
      <c r="N76" s="145"/>
      <c r="O76" s="146"/>
      <c r="P76" s="146"/>
    </row>
    <row r="77" spans="1:26" x14ac:dyDescent="0.2">
      <c r="A77" s="198">
        <v>2019</v>
      </c>
      <c r="B77" s="184">
        <v>355</v>
      </c>
      <c r="C77" s="184">
        <v>6</v>
      </c>
      <c r="D77" s="184">
        <v>7</v>
      </c>
      <c r="E77" s="184">
        <v>0</v>
      </c>
      <c r="F77" s="129"/>
      <c r="H77" s="7"/>
      <c r="I77" s="7"/>
      <c r="J77" s="7"/>
      <c r="K77" s="7"/>
      <c r="L77" s="145"/>
      <c r="N77" s="145"/>
      <c r="O77" s="146"/>
      <c r="P77" s="146"/>
    </row>
    <row r="78" spans="1:26" x14ac:dyDescent="0.2">
      <c r="A78" s="198">
        <v>2018</v>
      </c>
      <c r="B78" s="184">
        <v>374</v>
      </c>
      <c r="C78" s="184">
        <v>6</v>
      </c>
      <c r="D78" s="184">
        <v>3</v>
      </c>
      <c r="E78" s="184">
        <v>0</v>
      </c>
      <c r="F78" s="129"/>
      <c r="H78" s="7"/>
      <c r="I78" s="7"/>
      <c r="J78" s="7"/>
      <c r="K78" s="7"/>
      <c r="L78" s="145"/>
      <c r="N78" s="145"/>
      <c r="O78" s="146"/>
      <c r="P78" s="146"/>
    </row>
    <row r="79" spans="1:26" x14ac:dyDescent="0.2">
      <c r="A79" s="198">
        <v>2017</v>
      </c>
      <c r="B79" s="184">
        <v>351</v>
      </c>
      <c r="C79" s="184">
        <v>5</v>
      </c>
      <c r="D79" s="184">
        <v>9</v>
      </c>
      <c r="E79" s="184">
        <v>2</v>
      </c>
      <c r="F79" s="129"/>
      <c r="H79" s="7"/>
      <c r="I79" s="7"/>
      <c r="J79" s="7"/>
      <c r="K79" s="7"/>
      <c r="L79" s="145"/>
      <c r="N79" s="145"/>
      <c r="O79" s="146"/>
      <c r="P79" s="146"/>
    </row>
    <row r="80" spans="1:26" x14ac:dyDescent="0.2">
      <c r="A80" s="5">
        <v>2016</v>
      </c>
      <c r="B80" s="68" t="s">
        <v>732</v>
      </c>
      <c r="C80" s="69">
        <v>7</v>
      </c>
      <c r="D80" s="69">
        <v>19</v>
      </c>
      <c r="E80" s="68" t="s">
        <v>611</v>
      </c>
      <c r="F80" s="129"/>
      <c r="H80" s="7"/>
      <c r="I80" s="7"/>
      <c r="J80" s="7"/>
      <c r="K80" s="7"/>
      <c r="L80" s="145"/>
      <c r="N80" s="145"/>
      <c r="O80" s="146"/>
      <c r="P80" s="146"/>
    </row>
    <row r="81" spans="1:26" x14ac:dyDescent="0.2">
      <c r="A81" s="5">
        <v>2015</v>
      </c>
      <c r="B81" s="68" t="s">
        <v>732</v>
      </c>
      <c r="C81" s="69">
        <v>7</v>
      </c>
      <c r="D81" s="69">
        <v>16</v>
      </c>
      <c r="E81" s="68" t="s">
        <v>722</v>
      </c>
    </row>
    <row r="82" spans="1:26" x14ac:dyDescent="0.2">
      <c r="A82" s="142" t="s">
        <v>639</v>
      </c>
      <c r="B82" s="69">
        <v>375</v>
      </c>
      <c r="C82" s="69">
        <v>8</v>
      </c>
      <c r="D82" s="69">
        <v>8</v>
      </c>
      <c r="E82" s="69">
        <v>0</v>
      </c>
    </row>
    <row r="83" spans="1:26" x14ac:dyDescent="0.2">
      <c r="A83" s="142">
        <v>2013</v>
      </c>
      <c r="B83" s="69">
        <v>366</v>
      </c>
      <c r="C83" s="69">
        <v>15</v>
      </c>
      <c r="D83" s="69">
        <v>12</v>
      </c>
      <c r="E83" s="69">
        <v>0</v>
      </c>
    </row>
    <row r="84" spans="1:26" x14ac:dyDescent="0.2">
      <c r="A84" s="142" t="s">
        <v>570</v>
      </c>
      <c r="B84" s="69">
        <v>333</v>
      </c>
      <c r="C84" s="69">
        <v>15</v>
      </c>
      <c r="D84" s="69">
        <v>11</v>
      </c>
      <c r="E84" s="69">
        <v>1</v>
      </c>
    </row>
    <row r="85" spans="1:26" x14ac:dyDescent="0.2">
      <c r="A85" s="142" t="s">
        <v>542</v>
      </c>
      <c r="B85" s="69">
        <v>320</v>
      </c>
      <c r="C85" s="69">
        <v>22</v>
      </c>
      <c r="D85" s="69">
        <v>5</v>
      </c>
      <c r="E85" s="69" t="s">
        <v>247</v>
      </c>
    </row>
    <row r="86" spans="1:26" x14ac:dyDescent="0.2">
      <c r="A86" s="142" t="s">
        <v>469</v>
      </c>
      <c r="B86" s="69">
        <v>243</v>
      </c>
      <c r="C86" s="69">
        <v>13</v>
      </c>
      <c r="D86" s="69">
        <v>4</v>
      </c>
      <c r="E86" s="69">
        <v>1</v>
      </c>
    </row>
    <row r="87" spans="1:26" s="7" customFormat="1" x14ac:dyDescent="0.2">
      <c r="A87" s="142" t="s">
        <v>433</v>
      </c>
      <c r="B87" s="69">
        <v>151</v>
      </c>
      <c r="C87" s="69">
        <v>6</v>
      </c>
      <c r="D87" s="69">
        <v>68</v>
      </c>
      <c r="E87" s="69">
        <v>10</v>
      </c>
      <c r="F87" s="100"/>
      <c r="G87" s="100"/>
      <c r="H87" s="100"/>
      <c r="I87" s="100"/>
      <c r="J87" s="100"/>
      <c r="K87" s="100"/>
      <c r="L87" s="100"/>
      <c r="M87" s="145"/>
      <c r="N87" s="100"/>
      <c r="O87" s="100"/>
      <c r="P87" s="100"/>
      <c r="Q87" s="100"/>
      <c r="R87" s="100"/>
      <c r="S87" s="100"/>
      <c r="T87" s="100"/>
      <c r="U87" s="100"/>
      <c r="V87" s="100"/>
      <c r="W87" s="100"/>
      <c r="X87" s="100"/>
      <c r="Y87" s="100"/>
      <c r="Z87" s="100"/>
    </row>
    <row r="88" spans="1:26" s="7" customFormat="1" x14ac:dyDescent="0.2">
      <c r="A88" s="142" t="s">
        <v>394</v>
      </c>
      <c r="B88" s="68" t="s">
        <v>636</v>
      </c>
      <c r="C88" s="69">
        <v>5</v>
      </c>
      <c r="D88" s="69">
        <v>40</v>
      </c>
      <c r="E88" s="68" t="s">
        <v>614</v>
      </c>
      <c r="F88" s="100"/>
      <c r="G88" s="100"/>
      <c r="H88" s="100"/>
      <c r="I88" s="100"/>
      <c r="J88" s="100"/>
      <c r="K88" s="100"/>
      <c r="L88" s="100"/>
      <c r="M88" s="145"/>
      <c r="N88" s="100"/>
      <c r="O88" s="100"/>
      <c r="P88" s="100"/>
      <c r="Q88" s="147"/>
      <c r="R88" s="146"/>
      <c r="S88" s="148"/>
      <c r="T88" s="148"/>
      <c r="U88" s="148"/>
      <c r="V88" s="148"/>
    </row>
    <row r="89" spans="1:26" s="7" customFormat="1" x14ac:dyDescent="0.2">
      <c r="A89" s="142" t="s">
        <v>364</v>
      </c>
      <c r="B89" s="106">
        <v>287</v>
      </c>
      <c r="C89" s="106">
        <v>11</v>
      </c>
      <c r="D89" s="106">
        <v>8</v>
      </c>
      <c r="E89" s="106">
        <v>4</v>
      </c>
      <c r="F89" s="100"/>
      <c r="G89" s="100"/>
      <c r="H89" s="100"/>
      <c r="I89" s="100"/>
      <c r="J89" s="100"/>
      <c r="K89" s="100"/>
      <c r="L89" s="100"/>
      <c r="M89" s="145"/>
      <c r="N89" s="100"/>
      <c r="O89" s="100"/>
      <c r="P89" s="100"/>
      <c r="Q89" s="147"/>
      <c r="R89" s="146"/>
      <c r="S89" s="148"/>
      <c r="T89" s="148"/>
      <c r="U89" s="148"/>
      <c r="V89" s="148"/>
    </row>
    <row r="90" spans="1:26" s="7" customFormat="1" x14ac:dyDescent="0.2">
      <c r="A90" s="142" t="s">
        <v>333</v>
      </c>
      <c r="B90" s="106">
        <v>299</v>
      </c>
      <c r="C90" s="106">
        <v>6</v>
      </c>
      <c r="D90" s="106">
        <v>7</v>
      </c>
      <c r="E90" s="106">
        <v>3</v>
      </c>
      <c r="F90" s="100"/>
      <c r="G90" s="100"/>
      <c r="H90" s="100"/>
      <c r="I90" s="100"/>
      <c r="J90" s="100"/>
      <c r="K90" s="100"/>
      <c r="L90" s="100"/>
      <c r="M90" s="145"/>
      <c r="N90" s="100"/>
      <c r="O90" s="100"/>
      <c r="P90" s="100"/>
      <c r="Q90" s="147"/>
      <c r="R90" s="146"/>
      <c r="S90" s="148"/>
      <c r="T90" s="148"/>
      <c r="U90" s="148"/>
      <c r="V90" s="148"/>
    </row>
    <row r="91" spans="1:26" s="7" customFormat="1" x14ac:dyDescent="0.2">
      <c r="A91" s="142" t="s">
        <v>303</v>
      </c>
      <c r="B91" s="106" t="s">
        <v>637</v>
      </c>
      <c r="C91" s="106">
        <v>10</v>
      </c>
      <c r="D91" s="106">
        <v>9</v>
      </c>
      <c r="E91" s="106" t="s">
        <v>611</v>
      </c>
      <c r="F91" s="100"/>
      <c r="G91" s="100"/>
      <c r="H91" s="100"/>
      <c r="I91" s="100"/>
      <c r="J91" s="100"/>
      <c r="K91" s="100"/>
      <c r="L91" s="100"/>
      <c r="M91" s="145"/>
      <c r="N91" s="100"/>
      <c r="O91" s="100"/>
      <c r="P91" s="100"/>
      <c r="Q91" s="147"/>
      <c r="R91" s="146"/>
      <c r="S91" s="148"/>
      <c r="T91" s="148"/>
      <c r="U91" s="148"/>
      <c r="V91" s="148"/>
    </row>
    <row r="92" spans="1:26" s="7" customFormat="1" x14ac:dyDescent="0.2">
      <c r="A92" s="142" t="s">
        <v>242</v>
      </c>
      <c r="B92" s="106">
        <v>272</v>
      </c>
      <c r="C92" s="106">
        <v>10</v>
      </c>
      <c r="D92" s="106">
        <v>3</v>
      </c>
      <c r="E92" s="106">
        <v>2</v>
      </c>
      <c r="F92" s="100"/>
      <c r="G92" s="100"/>
      <c r="H92" s="100"/>
      <c r="I92" s="100"/>
      <c r="J92" s="100"/>
      <c r="K92" s="100"/>
      <c r="L92" s="100"/>
      <c r="M92" s="145"/>
      <c r="N92" s="100"/>
      <c r="O92" s="100"/>
      <c r="P92" s="100"/>
      <c r="Q92" s="147"/>
      <c r="R92" s="146"/>
      <c r="S92" s="148"/>
      <c r="T92" s="148"/>
      <c r="U92" s="148"/>
      <c r="V92" s="148"/>
    </row>
    <row r="93" spans="1:26" s="7" customFormat="1" x14ac:dyDescent="0.2">
      <c r="A93" s="5"/>
      <c r="B93" s="47"/>
      <c r="C93" s="47"/>
      <c r="D93" s="47"/>
      <c r="E93" s="68"/>
      <c r="F93" s="100"/>
      <c r="G93" s="100"/>
      <c r="H93" s="100"/>
      <c r="I93" s="100"/>
      <c r="J93" s="100"/>
      <c r="K93" s="100"/>
      <c r="L93" s="100"/>
      <c r="M93" s="145"/>
      <c r="N93" s="100"/>
      <c r="O93" s="100"/>
      <c r="P93" s="100"/>
      <c r="Q93" s="147"/>
      <c r="R93" s="146"/>
      <c r="S93" s="148"/>
      <c r="T93" s="148"/>
      <c r="U93" s="148"/>
      <c r="V93" s="148"/>
    </row>
    <row r="94" spans="1:26" s="7" customFormat="1" x14ac:dyDescent="0.2">
      <c r="A94" s="5"/>
      <c r="B94" s="68"/>
      <c r="C94" s="69"/>
      <c r="D94" s="69"/>
      <c r="E94" s="68"/>
      <c r="F94" s="100"/>
      <c r="G94" s="100"/>
      <c r="H94" s="100"/>
      <c r="I94" s="100"/>
      <c r="J94" s="100"/>
      <c r="K94" s="100"/>
      <c r="L94" s="100"/>
      <c r="M94" s="145"/>
      <c r="N94" s="100"/>
      <c r="O94" s="100"/>
      <c r="P94" s="100"/>
      <c r="Q94" s="147"/>
      <c r="R94" s="146"/>
      <c r="S94" s="148"/>
      <c r="T94" s="148"/>
      <c r="U94" s="148"/>
      <c r="V94" s="148"/>
    </row>
    <row r="95" spans="1:26" s="7" customFormat="1" x14ac:dyDescent="0.2">
      <c r="A95" s="116" t="s">
        <v>106</v>
      </c>
      <c r="B95" s="117" t="s">
        <v>194</v>
      </c>
      <c r="C95" s="117" t="s">
        <v>437</v>
      </c>
      <c r="D95" s="117" t="s">
        <v>438</v>
      </c>
      <c r="E95" s="117" t="s">
        <v>439</v>
      </c>
      <c r="F95" s="129"/>
      <c r="G95" s="100"/>
      <c r="H95" s="100"/>
      <c r="I95" s="100"/>
      <c r="J95" s="100"/>
      <c r="L95" s="145"/>
      <c r="M95" s="145"/>
      <c r="N95" s="145"/>
      <c r="O95" s="146"/>
      <c r="P95" s="146"/>
      <c r="Q95" s="147"/>
      <c r="R95" s="146"/>
      <c r="S95" s="148"/>
      <c r="T95" s="148"/>
      <c r="U95" s="148"/>
      <c r="V95" s="148"/>
    </row>
    <row r="96" spans="1:26" s="7" customFormat="1" x14ac:dyDescent="0.2">
      <c r="A96" s="116" t="s">
        <v>107</v>
      </c>
      <c r="B96" s="117"/>
      <c r="C96" s="117"/>
      <c r="D96" s="117" t="s">
        <v>194</v>
      </c>
      <c r="E96" s="117" t="s">
        <v>194</v>
      </c>
      <c r="F96" s="129"/>
      <c r="G96" s="100"/>
      <c r="H96" s="150"/>
      <c r="I96" s="131"/>
      <c r="J96" s="100"/>
      <c r="L96" s="145"/>
      <c r="M96" s="145"/>
      <c r="N96" s="145"/>
      <c r="O96" s="146"/>
      <c r="P96" s="146"/>
      <c r="Q96" s="147"/>
      <c r="R96" s="146"/>
      <c r="S96" s="148"/>
      <c r="T96" s="148"/>
      <c r="U96" s="148"/>
      <c r="V96" s="148"/>
    </row>
    <row r="97" spans="1:22" s="7" customFormat="1" x14ac:dyDescent="0.2">
      <c r="A97" s="122" t="s">
        <v>364</v>
      </c>
      <c r="B97" s="184">
        <v>311</v>
      </c>
      <c r="C97" s="185">
        <v>22.923076923076923</v>
      </c>
      <c r="D97" s="184">
        <v>298</v>
      </c>
      <c r="E97" s="184">
        <v>13</v>
      </c>
      <c r="F97" s="129"/>
      <c r="G97" s="100"/>
      <c r="H97" s="150"/>
      <c r="I97" s="131"/>
      <c r="J97" s="100"/>
      <c r="L97" s="145"/>
      <c r="M97" s="145"/>
      <c r="N97" s="145"/>
      <c r="O97" s="146"/>
      <c r="P97" s="146"/>
      <c r="Q97" s="147"/>
      <c r="R97" s="146"/>
      <c r="S97" s="148"/>
      <c r="T97" s="148"/>
      <c r="U97" s="148"/>
      <c r="V97" s="148"/>
    </row>
    <row r="98" spans="1:22" s="7" customFormat="1" x14ac:dyDescent="0.2">
      <c r="A98" s="122">
        <v>2008</v>
      </c>
      <c r="B98" s="184">
        <v>303</v>
      </c>
      <c r="C98" s="185">
        <v>3.8870967741935485</v>
      </c>
      <c r="D98" s="184">
        <v>241</v>
      </c>
      <c r="E98" s="184">
        <v>62</v>
      </c>
      <c r="F98" s="129"/>
      <c r="G98" s="100"/>
      <c r="H98" s="150"/>
      <c r="I98" s="131"/>
      <c r="J98" s="100"/>
      <c r="L98" s="145"/>
      <c r="M98" s="145"/>
      <c r="N98" s="145"/>
      <c r="O98" s="146"/>
      <c r="P98" s="146"/>
      <c r="Q98" s="147"/>
      <c r="R98" s="146"/>
      <c r="S98" s="148"/>
      <c r="T98" s="148"/>
      <c r="U98" s="148"/>
      <c r="V98" s="148"/>
    </row>
    <row r="99" spans="1:22" s="7" customFormat="1" x14ac:dyDescent="0.2">
      <c r="A99" s="122">
        <v>2009</v>
      </c>
      <c r="B99" s="184">
        <v>235</v>
      </c>
      <c r="C99" s="185">
        <v>2.0128205128205128</v>
      </c>
      <c r="D99" s="184">
        <v>157</v>
      </c>
      <c r="E99" s="184">
        <v>78</v>
      </c>
      <c r="F99" s="129"/>
      <c r="G99" s="100"/>
      <c r="H99" s="150"/>
      <c r="I99" s="131"/>
      <c r="J99" s="100"/>
      <c r="L99" s="145"/>
      <c r="M99" s="145"/>
      <c r="N99" s="145"/>
      <c r="O99" s="146"/>
      <c r="P99" s="146"/>
      <c r="Q99" s="147"/>
      <c r="R99" s="146"/>
      <c r="S99" s="148"/>
      <c r="T99" s="148"/>
      <c r="U99" s="148"/>
      <c r="V99" s="148"/>
    </row>
    <row r="100" spans="1:22" s="7" customFormat="1" x14ac:dyDescent="0.2">
      <c r="A100" s="122">
        <v>2010</v>
      </c>
      <c r="B100" s="184">
        <v>261</v>
      </c>
      <c r="C100" s="185">
        <v>51.2</v>
      </c>
      <c r="D100" s="184">
        <v>256</v>
      </c>
      <c r="E100" s="184">
        <v>5</v>
      </c>
      <c r="F100" s="129"/>
      <c r="G100" s="100"/>
      <c r="H100" s="150"/>
      <c r="I100" s="131"/>
      <c r="J100" s="100"/>
      <c r="L100" s="145"/>
      <c r="M100" s="145"/>
      <c r="N100" s="145"/>
      <c r="O100" s="146"/>
      <c r="P100" s="146"/>
      <c r="Q100" s="147"/>
      <c r="R100" s="146"/>
      <c r="S100" s="148"/>
      <c r="T100" s="148"/>
      <c r="U100" s="148"/>
      <c r="V100" s="148"/>
    </row>
    <row r="101" spans="1:22" s="7" customFormat="1" x14ac:dyDescent="0.2">
      <c r="A101" s="122">
        <v>2011</v>
      </c>
      <c r="B101" s="184">
        <v>348</v>
      </c>
      <c r="C101" s="185">
        <v>68.599999999999994</v>
      </c>
      <c r="D101" s="184">
        <v>343</v>
      </c>
      <c r="E101" s="184">
        <v>5</v>
      </c>
      <c r="F101" s="129"/>
      <c r="G101" s="100"/>
      <c r="H101" s="150"/>
      <c r="I101" s="131"/>
      <c r="J101" s="100"/>
      <c r="L101" s="145"/>
      <c r="M101" s="145"/>
      <c r="N101" s="145"/>
      <c r="O101" s="146"/>
      <c r="P101" s="146"/>
      <c r="Q101" s="147"/>
      <c r="R101" s="146"/>
      <c r="S101" s="148"/>
      <c r="T101" s="148"/>
      <c r="U101" s="148"/>
      <c r="V101" s="148"/>
    </row>
    <row r="102" spans="1:22" s="7" customFormat="1" x14ac:dyDescent="0.2">
      <c r="A102" s="122" t="s">
        <v>570</v>
      </c>
      <c r="B102" s="184">
        <v>360</v>
      </c>
      <c r="C102" s="185">
        <v>29</v>
      </c>
      <c r="D102" s="184">
        <v>348</v>
      </c>
      <c r="E102" s="184">
        <v>12</v>
      </c>
      <c r="F102" s="129"/>
      <c r="G102" s="100"/>
      <c r="H102" s="150"/>
      <c r="I102" s="131"/>
      <c r="J102" s="100"/>
      <c r="L102" s="145"/>
      <c r="M102" s="145"/>
      <c r="N102" s="145"/>
      <c r="O102" s="146"/>
      <c r="P102" s="146"/>
      <c r="Q102" s="147"/>
      <c r="R102" s="146"/>
      <c r="S102" s="148"/>
      <c r="T102" s="148"/>
      <c r="U102" s="148"/>
      <c r="V102" s="148"/>
    </row>
    <row r="103" spans="1:22" s="7" customFormat="1" x14ac:dyDescent="0.2">
      <c r="A103" s="122" t="s">
        <v>607</v>
      </c>
      <c r="B103" s="184">
        <v>393</v>
      </c>
      <c r="C103" s="185">
        <v>31.75</v>
      </c>
      <c r="D103" s="184">
        <v>381</v>
      </c>
      <c r="E103" s="184">
        <v>12</v>
      </c>
      <c r="F103" s="129"/>
      <c r="G103" s="100"/>
      <c r="H103" s="150"/>
      <c r="I103" s="131"/>
      <c r="J103" s="100"/>
      <c r="L103" s="145"/>
      <c r="M103" s="145"/>
      <c r="N103" s="145"/>
      <c r="O103" s="146"/>
      <c r="P103" s="146"/>
      <c r="Q103" s="147"/>
      <c r="R103" s="146"/>
      <c r="S103" s="148"/>
      <c r="T103" s="148"/>
      <c r="U103" s="148"/>
      <c r="V103" s="148"/>
    </row>
    <row r="104" spans="1:22" s="7" customFormat="1" x14ac:dyDescent="0.2">
      <c r="A104" s="122" t="s">
        <v>640</v>
      </c>
      <c r="B104" s="184">
        <v>391</v>
      </c>
      <c r="C104" s="185">
        <v>47.875</v>
      </c>
      <c r="D104" s="184">
        <v>383</v>
      </c>
      <c r="E104" s="184">
        <v>8</v>
      </c>
      <c r="F104" s="129"/>
      <c r="G104" s="100"/>
      <c r="H104" s="150"/>
      <c r="I104" s="131"/>
      <c r="J104" s="100"/>
      <c r="L104" s="145"/>
      <c r="M104" s="145"/>
      <c r="N104" s="145"/>
      <c r="O104" s="146"/>
      <c r="P104" s="146"/>
      <c r="Q104" s="147"/>
      <c r="R104" s="146"/>
      <c r="S104" s="148"/>
      <c r="T104" s="148"/>
      <c r="U104" s="148"/>
      <c r="V104" s="148"/>
    </row>
    <row r="105" spans="1:22" s="7" customFormat="1" x14ac:dyDescent="0.2">
      <c r="A105" s="122" t="s">
        <v>734</v>
      </c>
      <c r="B105" s="184">
        <v>370</v>
      </c>
      <c r="C105" s="185">
        <v>18.473684210526315</v>
      </c>
      <c r="D105" s="184">
        <v>351</v>
      </c>
      <c r="E105" s="184">
        <v>19</v>
      </c>
      <c r="F105" s="129"/>
      <c r="G105" s="100"/>
      <c r="H105" s="150"/>
      <c r="I105" s="131"/>
      <c r="J105" s="100"/>
      <c r="L105" s="145"/>
      <c r="M105" s="145"/>
      <c r="N105" s="145"/>
      <c r="O105" s="146"/>
      <c r="P105" s="146"/>
      <c r="Q105" s="147"/>
      <c r="R105" s="146"/>
      <c r="S105" s="148"/>
      <c r="T105" s="148"/>
      <c r="U105" s="148"/>
      <c r="V105" s="148"/>
    </row>
    <row r="106" spans="1:22" s="7" customFormat="1" x14ac:dyDescent="0.2">
      <c r="A106" s="122" t="s">
        <v>783</v>
      </c>
      <c r="B106" s="184">
        <v>372</v>
      </c>
      <c r="C106" s="185">
        <v>16.71</v>
      </c>
      <c r="D106" s="184">
        <v>351</v>
      </c>
      <c r="E106" s="184">
        <v>21</v>
      </c>
      <c r="F106" s="129"/>
      <c r="G106" s="100"/>
      <c r="H106" s="150"/>
      <c r="I106" s="131"/>
      <c r="J106" s="100"/>
      <c r="L106" s="145"/>
      <c r="M106" s="145"/>
      <c r="N106" s="145"/>
      <c r="O106" s="146"/>
      <c r="P106" s="146"/>
      <c r="Q106" s="147"/>
      <c r="R106" s="146"/>
      <c r="S106" s="148"/>
      <c r="T106" s="148"/>
      <c r="U106" s="148"/>
      <c r="V106" s="148"/>
    </row>
    <row r="107" spans="1:22" s="7" customFormat="1" x14ac:dyDescent="0.2">
      <c r="A107" s="122" t="s">
        <v>838</v>
      </c>
      <c r="B107" s="184">
        <v>367</v>
      </c>
      <c r="C107" s="185">
        <v>32.36</v>
      </c>
      <c r="D107" s="184">
        <v>356</v>
      </c>
      <c r="E107" s="184">
        <v>11</v>
      </c>
      <c r="F107" s="129"/>
      <c r="G107" s="100"/>
      <c r="H107" s="150"/>
      <c r="I107" s="131"/>
      <c r="J107" s="100"/>
      <c r="L107" s="145"/>
      <c r="M107" s="145"/>
      <c r="N107" s="145"/>
      <c r="O107" s="146"/>
      <c r="P107" s="146"/>
      <c r="Q107" s="147"/>
      <c r="R107" s="146"/>
      <c r="S107" s="148"/>
      <c r="T107" s="148"/>
      <c r="U107" s="148"/>
      <c r="V107" s="148"/>
    </row>
    <row r="108" spans="1:22" s="7" customFormat="1" x14ac:dyDescent="0.2">
      <c r="A108" s="122" t="s">
        <v>875</v>
      </c>
      <c r="B108" s="184">
        <v>383</v>
      </c>
      <c r="C108" s="185">
        <v>126.66666666666667</v>
      </c>
      <c r="D108" s="184">
        <v>380</v>
      </c>
      <c r="E108" s="184">
        <v>3</v>
      </c>
      <c r="F108" s="129"/>
      <c r="G108" s="100"/>
      <c r="H108" s="150"/>
      <c r="I108" s="131"/>
      <c r="J108" s="100"/>
      <c r="L108" s="145"/>
      <c r="M108" s="145"/>
      <c r="N108" s="145"/>
      <c r="O108" s="146"/>
      <c r="P108" s="146"/>
      <c r="Q108" s="147"/>
      <c r="R108" s="146"/>
      <c r="S108" s="148"/>
      <c r="T108" s="148"/>
      <c r="U108" s="148"/>
      <c r="V108" s="148"/>
    </row>
    <row r="109" spans="1:22" s="7" customFormat="1" x14ac:dyDescent="0.2">
      <c r="A109" s="122" t="s">
        <v>878</v>
      </c>
      <c r="B109" s="184">
        <v>368</v>
      </c>
      <c r="C109" s="185">
        <v>51.571428571428569</v>
      </c>
      <c r="D109" s="184">
        <v>361</v>
      </c>
      <c r="E109" s="184">
        <v>7</v>
      </c>
      <c r="F109" s="129"/>
      <c r="G109" s="100"/>
      <c r="H109" s="150"/>
      <c r="I109" s="131"/>
      <c r="J109" s="100"/>
      <c r="L109" s="145"/>
      <c r="M109" s="145"/>
      <c r="N109" s="145"/>
      <c r="O109" s="146"/>
      <c r="P109" s="146"/>
      <c r="Q109" s="147"/>
      <c r="R109" s="146"/>
      <c r="S109" s="148"/>
      <c r="T109" s="148"/>
      <c r="U109" s="148"/>
      <c r="V109" s="148"/>
    </row>
    <row r="110" spans="1:22" s="7" customFormat="1" x14ac:dyDescent="0.2">
      <c r="A110" s="122" t="s">
        <v>955</v>
      </c>
      <c r="B110" s="184">
        <v>367</v>
      </c>
      <c r="C110" s="185">
        <v>4.3188405797101446</v>
      </c>
      <c r="D110" s="184">
        <v>298</v>
      </c>
      <c r="E110" s="184">
        <v>69</v>
      </c>
      <c r="F110" s="129"/>
      <c r="G110" s="100"/>
      <c r="H110" s="150"/>
      <c r="I110" s="131"/>
      <c r="J110" s="100"/>
      <c r="L110" s="145"/>
      <c r="M110" s="145"/>
      <c r="N110" s="145"/>
      <c r="O110" s="146"/>
      <c r="P110" s="146"/>
      <c r="Q110" s="147"/>
      <c r="R110" s="146"/>
      <c r="S110" s="148"/>
      <c r="T110" s="148"/>
      <c r="U110" s="148"/>
      <c r="V110" s="148"/>
    </row>
    <row r="111" spans="1:22" s="7" customFormat="1" x14ac:dyDescent="0.2">
      <c r="A111" s="122" t="s">
        <v>1104</v>
      </c>
      <c r="B111" s="184">
        <v>377</v>
      </c>
      <c r="C111" s="185">
        <v>74.400000000000006</v>
      </c>
      <c r="D111" s="184">
        <v>372</v>
      </c>
      <c r="E111" s="184">
        <v>5</v>
      </c>
      <c r="F111" s="129"/>
      <c r="G111" s="100"/>
      <c r="H111" s="150"/>
      <c r="I111" s="131"/>
      <c r="J111" s="100"/>
      <c r="L111" s="145"/>
      <c r="M111" s="145"/>
      <c r="N111" s="145"/>
      <c r="O111" s="146"/>
      <c r="P111" s="146"/>
      <c r="Q111" s="147"/>
      <c r="R111" s="146"/>
      <c r="S111" s="148"/>
      <c r="T111" s="148"/>
      <c r="U111" s="148"/>
      <c r="V111" s="148"/>
    </row>
    <row r="112" spans="1:22" s="7" customFormat="1" x14ac:dyDescent="0.2">
      <c r="A112" s="122" t="s">
        <v>1117</v>
      </c>
      <c r="B112" s="184">
        <v>199</v>
      </c>
      <c r="C112" s="185">
        <v>38.799999999999997</v>
      </c>
      <c r="D112" s="184">
        <v>194</v>
      </c>
      <c r="E112" s="184">
        <v>5</v>
      </c>
      <c r="F112" s="129"/>
      <c r="G112" s="100"/>
      <c r="H112" s="150"/>
      <c r="I112" s="131"/>
      <c r="J112" s="100"/>
      <c r="L112" s="145"/>
      <c r="M112" s="145"/>
      <c r="N112" s="145"/>
      <c r="O112" s="146"/>
      <c r="P112" s="146"/>
      <c r="Q112" s="147"/>
      <c r="R112" s="146"/>
      <c r="S112" s="148"/>
      <c r="T112" s="148"/>
      <c r="U112" s="148"/>
      <c r="V112" s="148"/>
    </row>
    <row r="113" spans="1:26" s="7" customFormat="1" x14ac:dyDescent="0.2">
      <c r="A113" s="130" t="s">
        <v>199</v>
      </c>
      <c r="B113" s="197">
        <v>5405</v>
      </c>
      <c r="C113" s="185">
        <v>15.134328358208956</v>
      </c>
      <c r="D113" s="184">
        <v>5070</v>
      </c>
      <c r="E113" s="184">
        <v>335</v>
      </c>
      <c r="F113" s="129"/>
      <c r="G113" s="100"/>
      <c r="H113" s="150"/>
      <c r="I113" s="131"/>
      <c r="J113" s="100"/>
      <c r="L113" s="145"/>
      <c r="M113" s="145"/>
      <c r="N113" s="145"/>
      <c r="O113" s="146"/>
      <c r="P113" s="146"/>
      <c r="Q113" s="147"/>
      <c r="R113" s="146"/>
      <c r="S113" s="148"/>
      <c r="T113" s="148"/>
      <c r="U113" s="148"/>
      <c r="V113" s="148"/>
    </row>
    <row r="114" spans="1:26" x14ac:dyDescent="0.2">
      <c r="A114" s="208"/>
      <c r="B114" s="184"/>
      <c r="C114" s="184"/>
      <c r="D114" s="184"/>
      <c r="E114" s="184"/>
      <c r="F114" s="129"/>
      <c r="H114" s="150"/>
      <c r="I114" s="131"/>
      <c r="K114" s="7"/>
      <c r="L114" s="145"/>
      <c r="M114" s="145"/>
      <c r="N114" s="145"/>
      <c r="O114" s="146"/>
      <c r="P114" s="146"/>
      <c r="Q114" s="147"/>
      <c r="R114" s="146"/>
      <c r="S114" s="148"/>
      <c r="T114" s="148"/>
      <c r="U114" s="148"/>
      <c r="V114" s="148"/>
      <c r="W114" s="7"/>
      <c r="X114" s="7"/>
      <c r="Y114" s="7"/>
      <c r="Z114" s="7"/>
    </row>
    <row r="115" spans="1:26" x14ac:dyDescent="0.2">
      <c r="A115" s="116" t="s">
        <v>440</v>
      </c>
      <c r="B115" s="117" t="s">
        <v>441</v>
      </c>
      <c r="C115" s="117" t="s">
        <v>171</v>
      </c>
      <c r="D115" s="117" t="s">
        <v>438</v>
      </c>
      <c r="E115" s="117" t="s">
        <v>439</v>
      </c>
      <c r="F115" s="129"/>
      <c r="H115" s="150"/>
      <c r="I115" s="131"/>
      <c r="K115" s="7"/>
      <c r="L115" s="145"/>
      <c r="M115" s="145"/>
      <c r="N115" s="145"/>
      <c r="O115" s="146"/>
      <c r="P115" s="146"/>
    </row>
    <row r="116" spans="1:26" x14ac:dyDescent="0.2">
      <c r="A116" s="122">
        <v>2007</v>
      </c>
      <c r="B116" s="118">
        <v>37175.24</v>
      </c>
      <c r="C116" s="118">
        <v>25454.84</v>
      </c>
      <c r="D116" s="118">
        <v>31315.040000000001</v>
      </c>
      <c r="E116" s="118">
        <v>-5860.2</v>
      </c>
      <c r="F116" s="129"/>
      <c r="H116" s="7"/>
      <c r="I116" s="7"/>
      <c r="J116" s="7"/>
      <c r="K116" s="7"/>
      <c r="L116" s="145"/>
      <c r="M116" s="145"/>
      <c r="N116" s="145"/>
      <c r="O116" s="146"/>
      <c r="P116" s="146"/>
    </row>
    <row r="117" spans="1:26" x14ac:dyDescent="0.2">
      <c r="A117" s="122">
        <v>2008</v>
      </c>
      <c r="B117" s="118">
        <v>59711.68</v>
      </c>
      <c r="C117" s="118">
        <v>-21506.18</v>
      </c>
      <c r="D117" s="118">
        <v>19102.75</v>
      </c>
      <c r="E117" s="118">
        <v>-40608.93</v>
      </c>
      <c r="F117" s="129"/>
      <c r="H117" s="7"/>
      <c r="I117" s="7"/>
      <c r="J117" s="7"/>
      <c r="K117" s="7"/>
      <c r="L117" s="145"/>
      <c r="M117" s="145"/>
      <c r="N117" s="145"/>
      <c r="O117" s="146"/>
      <c r="P117" s="146"/>
    </row>
    <row r="118" spans="1:26" x14ac:dyDescent="0.2">
      <c r="A118" s="122">
        <v>2009</v>
      </c>
      <c r="B118" s="118">
        <v>58790.21</v>
      </c>
      <c r="C118" s="118">
        <v>-37301.910000000003</v>
      </c>
      <c r="D118" s="118">
        <v>10744.15</v>
      </c>
      <c r="E118" s="118">
        <v>-48046.060000000005</v>
      </c>
      <c r="F118" s="129"/>
      <c r="H118" s="7"/>
      <c r="I118" s="7"/>
      <c r="J118" s="7"/>
      <c r="K118" s="7"/>
      <c r="L118" s="145"/>
      <c r="M118" s="145"/>
      <c r="N118" s="145"/>
      <c r="O118" s="146"/>
      <c r="P118" s="146"/>
    </row>
    <row r="119" spans="1:26" x14ac:dyDescent="0.2">
      <c r="A119" s="122">
        <v>2010</v>
      </c>
      <c r="B119" s="118">
        <v>21671.22</v>
      </c>
      <c r="C119" s="118">
        <v>20650.419999999998</v>
      </c>
      <c r="D119" s="118">
        <v>21160.82</v>
      </c>
      <c r="E119" s="118">
        <v>-510.40000000000003</v>
      </c>
      <c r="F119" s="129"/>
      <c r="H119" s="7"/>
      <c r="I119" s="7"/>
      <c r="J119" s="7"/>
      <c r="K119" s="7"/>
      <c r="L119" s="145"/>
      <c r="N119" s="145"/>
      <c r="O119" s="146"/>
      <c r="P119" s="146"/>
    </row>
    <row r="120" spans="1:26" x14ac:dyDescent="0.2">
      <c r="A120" s="122">
        <v>2011</v>
      </c>
      <c r="B120" s="118">
        <v>42286.78</v>
      </c>
      <c r="C120" s="118">
        <v>40655.119999999995</v>
      </c>
      <c r="D120" s="118">
        <v>41470.949999999997</v>
      </c>
      <c r="E120" s="118">
        <v>-815.83</v>
      </c>
      <c r="F120" s="129"/>
      <c r="H120" s="7"/>
      <c r="I120" s="7"/>
      <c r="J120" s="7"/>
      <c r="K120" s="7"/>
      <c r="L120" s="145"/>
      <c r="N120" s="145"/>
      <c r="O120" s="146"/>
      <c r="P120" s="146"/>
    </row>
    <row r="121" spans="1:26" x14ac:dyDescent="0.2">
      <c r="A121" s="122" t="s">
        <v>569</v>
      </c>
      <c r="B121" s="118">
        <v>51778.130000000005</v>
      </c>
      <c r="C121" s="118">
        <v>42520.17</v>
      </c>
      <c r="D121" s="118">
        <v>47149.15</v>
      </c>
      <c r="E121" s="118">
        <v>-4628.9800000000005</v>
      </c>
      <c r="F121" s="129"/>
      <c r="H121" s="7"/>
      <c r="I121" s="7"/>
      <c r="J121" s="7"/>
      <c r="K121" s="7"/>
      <c r="L121" s="145"/>
      <c r="N121" s="145"/>
      <c r="O121" s="146"/>
      <c r="P121" s="146"/>
    </row>
    <row r="122" spans="1:26" s="123" customFormat="1" x14ac:dyDescent="0.2">
      <c r="A122" s="122" t="s">
        <v>603</v>
      </c>
      <c r="B122" s="119">
        <v>48857.11</v>
      </c>
      <c r="C122" s="119">
        <v>43090.210000000006</v>
      </c>
      <c r="D122" s="119">
        <v>45973.66</v>
      </c>
      <c r="E122" s="119">
        <v>-2883.45</v>
      </c>
      <c r="F122" s="129"/>
      <c r="G122" s="100"/>
      <c r="H122" s="7"/>
      <c r="I122" s="7"/>
      <c r="J122" s="7"/>
      <c r="K122" s="7"/>
      <c r="L122" s="145"/>
      <c r="M122" s="100"/>
      <c r="N122" s="145"/>
      <c r="O122" s="100"/>
      <c r="P122" s="100"/>
      <c r="Q122" s="100"/>
      <c r="R122" s="100"/>
      <c r="S122" s="100"/>
      <c r="T122" s="100"/>
      <c r="U122" s="100"/>
      <c r="V122" s="100"/>
      <c r="W122" s="100"/>
      <c r="X122" s="100"/>
      <c r="Y122" s="100"/>
      <c r="Z122" s="100"/>
    </row>
    <row r="123" spans="1:26" s="123" customFormat="1" x14ac:dyDescent="0.2">
      <c r="A123" s="122" t="s">
        <v>640</v>
      </c>
      <c r="B123" s="118">
        <v>45447.859999999993</v>
      </c>
      <c r="C123" s="118">
        <v>40938.32</v>
      </c>
      <c r="D123" s="118">
        <v>43193.09</v>
      </c>
      <c r="E123" s="118">
        <v>-2254.77</v>
      </c>
      <c r="F123" s="129"/>
      <c r="G123" s="100"/>
      <c r="H123" s="7"/>
      <c r="I123" s="7"/>
      <c r="J123" s="7"/>
      <c r="K123" s="7"/>
      <c r="L123" s="145"/>
      <c r="M123" s="100"/>
      <c r="N123" s="145"/>
      <c r="O123" s="100"/>
      <c r="P123" s="100"/>
    </row>
    <row r="124" spans="1:26" x14ac:dyDescent="0.2">
      <c r="A124" s="122" t="s">
        <v>734</v>
      </c>
      <c r="B124" s="118">
        <v>49052.32</v>
      </c>
      <c r="C124" s="118">
        <v>29172.32</v>
      </c>
      <c r="D124" s="118">
        <v>39112.32</v>
      </c>
      <c r="E124" s="118">
        <v>-9940</v>
      </c>
      <c r="F124" s="129"/>
      <c r="H124" s="7"/>
      <c r="I124" s="7"/>
      <c r="J124" s="7"/>
      <c r="K124" s="7"/>
      <c r="L124" s="145"/>
      <c r="M124" s="123"/>
      <c r="N124" s="145"/>
      <c r="Q124" s="123"/>
      <c r="R124" s="123"/>
      <c r="S124" s="123"/>
      <c r="T124" s="123"/>
      <c r="U124" s="123"/>
      <c r="V124" s="123"/>
      <c r="W124" s="123"/>
      <c r="X124" s="123"/>
      <c r="Y124" s="123"/>
      <c r="Z124" s="123"/>
    </row>
    <row r="125" spans="1:26" x14ac:dyDescent="0.2">
      <c r="A125" s="122" t="s">
        <v>783</v>
      </c>
      <c r="B125" s="118">
        <v>40611</v>
      </c>
      <c r="C125" s="118">
        <v>25160</v>
      </c>
      <c r="D125" s="118">
        <v>32886</v>
      </c>
      <c r="E125" s="118">
        <v>-7726</v>
      </c>
      <c r="F125" s="129"/>
      <c r="H125" s="7"/>
      <c r="I125" s="7"/>
      <c r="J125" s="7"/>
      <c r="K125" s="7"/>
      <c r="L125" s="145"/>
      <c r="M125" s="123"/>
      <c r="N125" s="145"/>
    </row>
    <row r="126" spans="1:26" x14ac:dyDescent="0.2">
      <c r="A126" s="122" t="s">
        <v>836</v>
      </c>
      <c r="B126" s="118">
        <v>45831.829999999994</v>
      </c>
      <c r="C126" s="118">
        <v>31545.85</v>
      </c>
      <c r="D126" s="118">
        <v>38688.839999999997</v>
      </c>
      <c r="E126" s="118">
        <v>-7142.99</v>
      </c>
      <c r="F126" s="129"/>
      <c r="G126" s="227"/>
      <c r="H126" s="7"/>
      <c r="I126" s="7"/>
      <c r="J126" s="7"/>
      <c r="K126" s="7"/>
      <c r="L126" s="145"/>
      <c r="M126" s="123"/>
      <c r="N126" s="145"/>
    </row>
    <row r="127" spans="1:26" x14ac:dyDescent="0.2">
      <c r="A127" s="122" t="s">
        <v>877</v>
      </c>
      <c r="B127" s="118">
        <v>58054</v>
      </c>
      <c r="C127" s="118">
        <v>49655</v>
      </c>
      <c r="D127" s="118">
        <v>53855</v>
      </c>
      <c r="E127" s="118">
        <v>-4200</v>
      </c>
      <c r="F127" s="129"/>
      <c r="H127" s="7"/>
      <c r="I127" s="7"/>
      <c r="J127" s="7"/>
      <c r="K127" s="7"/>
      <c r="L127" s="145"/>
      <c r="M127" s="123"/>
      <c r="N127" s="145"/>
    </row>
    <row r="128" spans="1:26" x14ac:dyDescent="0.2">
      <c r="A128" s="122" t="s">
        <v>951</v>
      </c>
      <c r="B128" s="118">
        <v>50736.65</v>
      </c>
      <c r="C128" s="118">
        <v>39826.35</v>
      </c>
      <c r="D128" s="118">
        <v>45281.5</v>
      </c>
      <c r="E128" s="118">
        <v>-5455.15</v>
      </c>
      <c r="F128" s="129"/>
      <c r="H128" s="7"/>
      <c r="I128" s="7"/>
      <c r="J128" s="7"/>
      <c r="K128" s="7"/>
      <c r="L128" s="145"/>
      <c r="M128" s="123"/>
      <c r="N128" s="145"/>
    </row>
    <row r="129" spans="1:16" x14ac:dyDescent="0.2">
      <c r="A129" s="122" t="s">
        <v>955</v>
      </c>
      <c r="B129" s="118">
        <v>82211.19</v>
      </c>
      <c r="C129" s="118">
        <v>-22402.410000000003</v>
      </c>
      <c r="D129" s="118">
        <v>29904.39</v>
      </c>
      <c r="E129" s="118">
        <v>-52306.8</v>
      </c>
      <c r="F129" s="129"/>
      <c r="H129" s="7"/>
      <c r="I129" s="7"/>
      <c r="J129" s="7"/>
      <c r="K129" s="7"/>
      <c r="L129" s="145"/>
      <c r="M129" s="123"/>
      <c r="N129" s="145"/>
    </row>
    <row r="130" spans="1:16" x14ac:dyDescent="0.2">
      <c r="A130" s="122" t="s">
        <v>1104</v>
      </c>
      <c r="B130" s="118">
        <v>60084.99</v>
      </c>
      <c r="C130" s="118">
        <v>54851.950000000004</v>
      </c>
      <c r="D130" s="118">
        <v>57468.47</v>
      </c>
      <c r="E130" s="118">
        <v>-2616.52</v>
      </c>
      <c r="F130" s="129"/>
      <c r="H130" s="7"/>
      <c r="I130" s="7"/>
      <c r="J130" s="7"/>
      <c r="K130" s="7"/>
      <c r="L130" s="145"/>
      <c r="M130" s="123"/>
      <c r="N130" s="145"/>
    </row>
    <row r="131" spans="1:16" x14ac:dyDescent="0.2">
      <c r="A131" s="122" t="s">
        <v>1106</v>
      </c>
      <c r="B131" s="118">
        <v>39311.53</v>
      </c>
      <c r="C131" s="118">
        <v>20613.010000000002</v>
      </c>
      <c r="D131" s="118">
        <v>29962.27</v>
      </c>
      <c r="E131" s="118">
        <v>-9349.26</v>
      </c>
      <c r="F131" s="129"/>
      <c r="H131" s="7"/>
      <c r="I131" s="7"/>
      <c r="J131" s="7"/>
      <c r="K131" s="7"/>
      <c r="L131" s="145"/>
      <c r="M131" s="123"/>
      <c r="N131" s="145"/>
    </row>
    <row r="132" spans="1:16" x14ac:dyDescent="0.2">
      <c r="A132" s="130" t="s">
        <v>199</v>
      </c>
      <c r="B132" s="118">
        <v>791612.74</v>
      </c>
      <c r="C132" s="118">
        <v>382924.06000000006</v>
      </c>
      <c r="D132" s="118">
        <v>587268.4</v>
      </c>
      <c r="E132" s="118">
        <v>-204344.34</v>
      </c>
      <c r="F132" s="129"/>
      <c r="H132" s="7"/>
      <c r="I132" s="7"/>
      <c r="J132" s="7"/>
      <c r="K132" s="7"/>
      <c r="L132" s="145"/>
      <c r="M132" s="123"/>
      <c r="N132" s="145"/>
    </row>
    <row r="133" spans="1:16" x14ac:dyDescent="0.2">
      <c r="A133" s="116" t="s">
        <v>860</v>
      </c>
      <c r="B133" s="118"/>
      <c r="C133" s="118"/>
      <c r="D133" s="118"/>
      <c r="E133" s="118"/>
      <c r="F133" s="69"/>
      <c r="G133" s="134"/>
      <c r="H133" s="134"/>
      <c r="I133" s="134"/>
      <c r="J133" s="134"/>
      <c r="L133" s="145"/>
      <c r="M133" s="123"/>
      <c r="N133" s="145"/>
    </row>
    <row r="134" spans="1:16" x14ac:dyDescent="0.2">
      <c r="A134" s="116"/>
      <c r="B134" s="118"/>
      <c r="C134" s="118"/>
      <c r="D134" s="230"/>
      <c r="E134" s="118"/>
      <c r="F134" s="69"/>
      <c r="G134" s="109"/>
      <c r="H134" s="110"/>
      <c r="I134" s="111"/>
      <c r="J134" s="69"/>
      <c r="M134" s="123"/>
    </row>
    <row r="135" spans="1:16" x14ac:dyDescent="0.2">
      <c r="A135" s="116"/>
      <c r="B135" s="118"/>
      <c r="C135" s="118"/>
      <c r="D135" s="118"/>
      <c r="E135" s="118"/>
      <c r="F135" s="69"/>
      <c r="G135" s="109"/>
      <c r="H135" s="110"/>
      <c r="I135" s="111"/>
      <c r="J135" s="69"/>
    </row>
    <row r="136" spans="1:16" x14ac:dyDescent="0.2">
      <c r="A136" s="5"/>
      <c r="B136" s="47"/>
      <c r="C136" s="47"/>
      <c r="D136" s="47"/>
      <c r="E136" s="68"/>
      <c r="O136" s="123"/>
      <c r="P136" s="123"/>
    </row>
    <row r="137" spans="1:16" x14ac:dyDescent="0.2">
      <c r="A137" s="5" t="s">
        <v>163</v>
      </c>
      <c r="B137" s="108" t="s">
        <v>161</v>
      </c>
      <c r="C137" s="108" t="s">
        <v>161</v>
      </c>
      <c r="D137" s="108" t="s">
        <v>162</v>
      </c>
      <c r="E137" s="108" t="s">
        <v>162</v>
      </c>
      <c r="K137" s="123"/>
      <c r="O137" s="123"/>
      <c r="P137" s="123"/>
    </row>
    <row r="138" spans="1:16" x14ac:dyDescent="0.2">
      <c r="A138" s="5" t="s">
        <v>201</v>
      </c>
      <c r="B138" s="59" t="s">
        <v>160</v>
      </c>
      <c r="C138" s="59" t="s">
        <v>164</v>
      </c>
      <c r="D138" s="59" t="s">
        <v>160</v>
      </c>
      <c r="E138" s="59" t="s">
        <v>164</v>
      </c>
      <c r="K138" s="123"/>
      <c r="L138" s="123"/>
      <c r="N138" s="123"/>
    </row>
    <row r="139" spans="1:16" x14ac:dyDescent="0.2">
      <c r="A139" s="5">
        <v>2022</v>
      </c>
      <c r="B139" s="112">
        <f>183/504</f>
        <v>0.36309523809523808</v>
      </c>
      <c r="C139" s="112">
        <v>0.12977</v>
      </c>
      <c r="D139" s="112">
        <f>5/504</f>
        <v>9.9206349206349201E-3</v>
      </c>
      <c r="E139" s="112">
        <v>7.4710000000000002E-3</v>
      </c>
      <c r="K139" s="123"/>
      <c r="L139" s="123"/>
      <c r="N139" s="123"/>
    </row>
    <row r="140" spans="1:16" x14ac:dyDescent="0.2">
      <c r="A140" s="5">
        <v>2021</v>
      </c>
      <c r="B140" s="112">
        <v>0.64356435643564358</v>
      </c>
      <c r="C140" s="112">
        <v>0.19023999999999999</v>
      </c>
      <c r="D140" s="112">
        <v>9.9009900990099011E-3</v>
      </c>
      <c r="E140" s="112">
        <v>1.423E-2</v>
      </c>
      <c r="K140" s="123"/>
      <c r="L140" s="123"/>
      <c r="N140" s="123"/>
    </row>
    <row r="141" spans="1:16" x14ac:dyDescent="0.2">
      <c r="A141" s="5">
        <v>2020</v>
      </c>
      <c r="B141" s="112">
        <f>276/505</f>
        <v>0.54653465346534658</v>
      </c>
      <c r="C141" s="112">
        <v>0.12461</v>
      </c>
      <c r="D141" s="112">
        <f>66/505</f>
        <v>0.1306930693069307</v>
      </c>
      <c r="E141" s="112">
        <v>7.4090000000000003E-2</v>
      </c>
      <c r="K141" s="123"/>
      <c r="L141" s="123"/>
      <c r="N141" s="123"/>
    </row>
    <row r="142" spans="1:16" x14ac:dyDescent="0.2">
      <c r="A142" s="5">
        <v>2019</v>
      </c>
      <c r="B142" s="112">
        <f>330/505</f>
        <v>0.65346534653465349</v>
      </c>
      <c r="C142" s="112">
        <v>0.18584000000000001</v>
      </c>
      <c r="D142" s="112">
        <f>7/505</f>
        <v>1.3861386138613862E-2</v>
      </c>
      <c r="E142" s="112">
        <v>3.0748000000000001E-2</v>
      </c>
      <c r="K142" s="123"/>
      <c r="L142" s="123"/>
      <c r="N142" s="123"/>
    </row>
    <row r="143" spans="1:16" x14ac:dyDescent="0.2">
      <c r="A143" s="5">
        <v>2018</v>
      </c>
      <c r="B143" s="112">
        <f>331/505</f>
        <v>0.65544554455445547</v>
      </c>
      <c r="C143" s="112">
        <v>0.34956999999999999</v>
      </c>
      <c r="D143" s="112">
        <f>3/505</f>
        <v>5.9405940594059407E-3</v>
      </c>
      <c r="E143" s="112">
        <v>0.10085</v>
      </c>
      <c r="K143" s="123"/>
      <c r="L143" s="123"/>
      <c r="N143" s="123"/>
    </row>
    <row r="144" spans="1:16" x14ac:dyDescent="0.2">
      <c r="A144" s="5">
        <v>2017</v>
      </c>
      <c r="B144" s="112">
        <f>328/505</f>
        <v>0.64950495049504953</v>
      </c>
      <c r="C144" s="112">
        <v>0.28825000000000001</v>
      </c>
      <c r="D144" s="112">
        <f>9/505</f>
        <v>1.782178217821782E-2</v>
      </c>
      <c r="E144" s="112">
        <v>0.13117999999999999</v>
      </c>
      <c r="K144" s="123"/>
      <c r="L144" s="123"/>
      <c r="N144" s="123"/>
    </row>
    <row r="145" spans="1:141" x14ac:dyDescent="0.2">
      <c r="A145" s="5">
        <v>2016</v>
      </c>
      <c r="B145" s="112">
        <f>320/505</f>
        <v>0.63366336633663367</v>
      </c>
      <c r="C145" s="112">
        <v>0.27879999999999999</v>
      </c>
      <c r="D145" s="112">
        <f>21/505</f>
        <v>4.1584158415841586E-2</v>
      </c>
      <c r="E145" s="112">
        <v>0.13175000000000001</v>
      </c>
      <c r="K145" s="123"/>
      <c r="L145" s="123"/>
      <c r="N145" s="123"/>
    </row>
    <row r="146" spans="1:141" x14ac:dyDescent="0.2">
      <c r="A146" s="5">
        <v>2015</v>
      </c>
      <c r="B146" s="112">
        <f>322/504</f>
        <v>0.63888888888888884</v>
      </c>
      <c r="C146" s="112">
        <v>0.27292</v>
      </c>
      <c r="D146" s="112">
        <f>17/504</f>
        <v>3.3730158730158728E-2</v>
      </c>
      <c r="E146" s="112">
        <v>0.12017</v>
      </c>
      <c r="K146" s="123"/>
      <c r="L146" s="123"/>
      <c r="N146" s="123"/>
    </row>
    <row r="147" spans="1:141" x14ac:dyDescent="0.2">
      <c r="A147" s="5">
        <v>2014</v>
      </c>
      <c r="B147" s="112">
        <v>0.68730000000000002</v>
      </c>
      <c r="C147" s="112">
        <v>0.29616999999999999</v>
      </c>
      <c r="D147" s="112">
        <v>1.3899999999999999E-2</v>
      </c>
      <c r="E147" s="112">
        <v>0.10599</v>
      </c>
      <c r="K147" s="123"/>
      <c r="L147" s="123"/>
      <c r="N147" s="123"/>
    </row>
    <row r="148" spans="1:141" x14ac:dyDescent="0.2">
      <c r="A148" s="5">
        <v>2013</v>
      </c>
      <c r="B148" s="112">
        <v>0.66</v>
      </c>
      <c r="C148" s="112">
        <v>0.28234999999999999</v>
      </c>
      <c r="D148" s="112">
        <v>0.02</v>
      </c>
      <c r="E148" s="112">
        <v>0.11203</v>
      </c>
      <c r="G148" s="150"/>
      <c r="K148" s="123"/>
      <c r="L148" s="123"/>
      <c r="N148" s="123"/>
    </row>
    <row r="149" spans="1:141" x14ac:dyDescent="0.2">
      <c r="A149" s="5">
        <v>2012</v>
      </c>
      <c r="B149" s="112">
        <v>0.61399999999999999</v>
      </c>
      <c r="C149" s="112">
        <v>0.26518999999999998</v>
      </c>
      <c r="D149" s="112">
        <v>0.02</v>
      </c>
      <c r="E149" s="112">
        <v>0.1027</v>
      </c>
      <c r="G149" s="150"/>
      <c r="L149" s="123"/>
      <c r="N149" s="123"/>
    </row>
    <row r="150" spans="1:141" s="123" customFormat="1" x14ac:dyDescent="0.2">
      <c r="A150" s="5">
        <v>2011</v>
      </c>
      <c r="B150" s="112">
        <v>0.59599999999999997</v>
      </c>
      <c r="C150" s="112">
        <v>0.27892</v>
      </c>
      <c r="D150" s="112">
        <v>0.01</v>
      </c>
      <c r="E150" s="112">
        <v>7.2929999999999995E-2</v>
      </c>
      <c r="F150" s="100"/>
      <c r="G150" s="150"/>
      <c r="H150" s="100"/>
      <c r="I150" s="100"/>
      <c r="J150" s="100"/>
      <c r="K150" s="100"/>
      <c r="L150" s="100"/>
      <c r="M150" s="100"/>
      <c r="N150" s="100"/>
      <c r="O150" s="100"/>
      <c r="P150" s="100"/>
      <c r="Q150" s="100"/>
      <c r="R150" s="100"/>
      <c r="S150" s="100"/>
      <c r="T150" s="100"/>
      <c r="U150" s="100"/>
      <c r="V150" s="100"/>
      <c r="W150" s="100"/>
      <c r="X150" s="100"/>
      <c r="Y150" s="100"/>
      <c r="Z150" s="100"/>
    </row>
    <row r="151" spans="1:141" s="123" customFormat="1" x14ac:dyDescent="0.2">
      <c r="A151" s="142" t="s">
        <v>469</v>
      </c>
      <c r="B151" s="112">
        <v>0.46600000000000003</v>
      </c>
      <c r="C151" s="112">
        <v>0.19317999999999999</v>
      </c>
      <c r="D151" s="112">
        <v>0.01</v>
      </c>
      <c r="E151" s="112">
        <v>9.214E-2</v>
      </c>
      <c r="F151" s="100"/>
      <c r="G151" s="150"/>
      <c r="H151" s="100"/>
      <c r="I151" s="100"/>
      <c r="J151" s="100"/>
      <c r="K151" s="100"/>
      <c r="L151" s="100"/>
      <c r="M151" s="100"/>
      <c r="N151" s="100"/>
      <c r="O151" s="100"/>
      <c r="P151" s="100"/>
    </row>
    <row r="152" spans="1:141" s="123" customFormat="1" x14ac:dyDescent="0.2">
      <c r="A152" s="142" t="s">
        <v>433</v>
      </c>
      <c r="B152" s="112">
        <v>0.30399999999999999</v>
      </c>
      <c r="C152" s="112">
        <v>0.12859000000000001</v>
      </c>
      <c r="D152" s="112">
        <v>0.14199999999999999</v>
      </c>
      <c r="E152" s="112">
        <v>0.17416999999999999</v>
      </c>
      <c r="F152" s="100"/>
      <c r="G152" s="150"/>
      <c r="H152" s="100"/>
      <c r="I152" s="100"/>
      <c r="J152" s="100"/>
      <c r="K152" s="100"/>
      <c r="L152" s="100"/>
      <c r="M152" s="100"/>
      <c r="N152" s="100"/>
      <c r="O152" s="100"/>
      <c r="P152" s="100"/>
    </row>
    <row r="153" spans="1:141" s="123" customFormat="1" x14ac:dyDescent="0.2">
      <c r="A153" s="142" t="s">
        <v>394</v>
      </c>
      <c r="B153" s="112">
        <v>0.44800000000000001</v>
      </c>
      <c r="C153" s="112">
        <v>0.21176</v>
      </c>
      <c r="D153" s="112">
        <v>9.6000000000000002E-2</v>
      </c>
      <c r="E153" s="112">
        <v>9.7750000000000004E-2</v>
      </c>
      <c r="F153" s="100"/>
      <c r="G153" s="150"/>
      <c r="H153" s="100"/>
      <c r="I153" s="100"/>
      <c r="J153" s="100"/>
      <c r="K153" s="100"/>
      <c r="L153" s="100"/>
      <c r="M153" s="100"/>
      <c r="N153" s="100"/>
      <c r="O153" s="100"/>
      <c r="P153" s="100"/>
    </row>
    <row r="154" spans="1:141" s="57" customFormat="1" x14ac:dyDescent="0.2">
      <c r="A154" s="142" t="s">
        <v>364</v>
      </c>
      <c r="B154" s="112">
        <v>0.55200000000000005</v>
      </c>
      <c r="C154" s="112">
        <v>0.22986000000000001</v>
      </c>
      <c r="D154" s="112">
        <v>2.4E-2</v>
      </c>
      <c r="E154" s="112">
        <v>3.1640000000000001E-2</v>
      </c>
      <c r="F154" s="100"/>
      <c r="G154" s="150"/>
      <c r="H154" s="100"/>
      <c r="I154" s="100"/>
      <c r="J154" s="100"/>
      <c r="K154" s="100"/>
      <c r="L154" s="100"/>
      <c r="M154" s="100"/>
      <c r="N154" s="100"/>
      <c r="O154" s="100"/>
      <c r="P154" s="100"/>
      <c r="Q154" s="123"/>
      <c r="R154" s="123"/>
      <c r="S154" s="123"/>
      <c r="T154" s="123"/>
      <c r="U154" s="123"/>
      <c r="V154" s="123"/>
      <c r="W154" s="123"/>
      <c r="X154" s="123"/>
      <c r="Y154" s="123"/>
      <c r="Z154" s="123"/>
    </row>
    <row r="155" spans="1:141" s="57" customFormat="1" x14ac:dyDescent="0.2">
      <c r="A155" s="142" t="s">
        <v>333</v>
      </c>
      <c r="B155" s="112">
        <v>0.56000000000000005</v>
      </c>
      <c r="C155" s="112">
        <v>0.24664</v>
      </c>
      <c r="D155" s="112">
        <v>1.7999999999999999E-2</v>
      </c>
      <c r="E155" s="112">
        <v>3.0110000000000001E-2</v>
      </c>
      <c r="F155" s="100"/>
      <c r="G155" s="150"/>
      <c r="H155" s="100"/>
      <c r="I155" s="100"/>
      <c r="J155" s="100"/>
      <c r="K155" s="100"/>
      <c r="L155" s="100"/>
      <c r="M155" s="135"/>
      <c r="N155" s="100"/>
      <c r="O155" s="100"/>
      <c r="P155" s="100"/>
    </row>
    <row r="156" spans="1:141" s="91" customFormat="1" x14ac:dyDescent="0.2">
      <c r="A156" s="142" t="s">
        <v>303</v>
      </c>
      <c r="B156" s="112">
        <v>0.56999999999999995</v>
      </c>
      <c r="C156" s="112">
        <v>0.25151000000000001</v>
      </c>
      <c r="D156" s="112">
        <v>1.7999999999999999E-2</v>
      </c>
      <c r="E156" s="112">
        <v>2.6950000000000002E-2</v>
      </c>
      <c r="F156" s="100"/>
      <c r="G156" s="150"/>
      <c r="H156" s="100"/>
      <c r="I156" s="100"/>
      <c r="J156" s="100"/>
      <c r="K156" s="100"/>
      <c r="L156" s="100"/>
      <c r="M156" s="71"/>
      <c r="N156" s="100"/>
      <c r="O156" s="100"/>
      <c r="P156" s="100"/>
      <c r="Q156" s="57"/>
      <c r="R156" s="57"/>
      <c r="S156" s="57"/>
      <c r="T156" s="57"/>
      <c r="U156" s="57"/>
      <c r="V156" s="57"/>
      <c r="W156" s="57"/>
      <c r="X156" s="57"/>
      <c r="Y156" s="57"/>
      <c r="Z156" s="57"/>
    </row>
    <row r="157" spans="1:141" s="48" customFormat="1" x14ac:dyDescent="0.2">
      <c r="A157" s="142" t="s">
        <v>242</v>
      </c>
      <c r="B157" s="112">
        <v>0.50800000000000001</v>
      </c>
      <c r="C157" s="112">
        <v>0.24027999999999999</v>
      </c>
      <c r="D157" s="112">
        <v>0.01</v>
      </c>
      <c r="E157" s="112">
        <v>2.6349999999999998E-2</v>
      </c>
      <c r="F157" s="100"/>
      <c r="G157" s="150"/>
      <c r="H157" s="100"/>
      <c r="I157" s="100"/>
      <c r="J157" s="100"/>
      <c r="K157" s="100"/>
      <c r="L157" s="100"/>
      <c r="M157" s="71"/>
      <c r="N157" s="100"/>
      <c r="O157" s="100"/>
      <c r="P157" s="100"/>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c r="DY157" s="91"/>
      <c r="DZ157" s="91"/>
      <c r="EA157" s="91"/>
      <c r="EB157" s="91"/>
      <c r="EC157" s="91"/>
      <c r="ED157" s="91"/>
      <c r="EE157" s="91"/>
      <c r="EF157" s="91"/>
      <c r="EG157" s="91"/>
      <c r="EH157" s="91"/>
      <c r="EI157" s="91"/>
      <c r="EJ157" s="91"/>
      <c r="EK157" s="91"/>
    </row>
    <row r="158" spans="1:141" s="48" customFormat="1" x14ac:dyDescent="0.2">
      <c r="A158" s="142" t="s">
        <v>170</v>
      </c>
      <c r="B158" s="112"/>
      <c r="C158" s="112"/>
      <c r="D158" s="112"/>
      <c r="E158" s="112"/>
      <c r="F158" s="100"/>
      <c r="G158" s="150"/>
      <c r="H158" s="100"/>
      <c r="I158" s="100"/>
      <c r="J158" s="100"/>
      <c r="K158" s="100"/>
      <c r="L158" s="100"/>
      <c r="M158" s="85"/>
      <c r="N158" s="100"/>
      <c r="O158" s="123"/>
      <c r="P158" s="123"/>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c r="DY158" s="91"/>
      <c r="DZ158" s="91"/>
      <c r="EA158" s="91"/>
      <c r="EB158" s="91"/>
      <c r="EC158" s="91"/>
      <c r="ED158" s="91"/>
      <c r="EE158" s="91"/>
      <c r="EF158" s="91"/>
      <c r="EG158" s="91"/>
      <c r="EH158" s="91"/>
      <c r="EI158" s="91"/>
      <c r="EJ158" s="91"/>
      <c r="EK158" s="91"/>
    </row>
    <row r="159" spans="1:141" s="48" customFormat="1" x14ac:dyDescent="0.2">
      <c r="A159" s="96"/>
      <c r="B159" s="112"/>
      <c r="C159" s="112"/>
      <c r="D159" s="112"/>
      <c r="E159" s="112"/>
      <c r="F159" s="100"/>
      <c r="G159" s="209"/>
      <c r="H159" s="150"/>
      <c r="I159" s="100"/>
      <c r="J159" s="100"/>
      <c r="K159" s="100"/>
      <c r="L159" s="100"/>
      <c r="M159" s="73"/>
      <c r="N159" s="100"/>
      <c r="O159" s="123"/>
      <c r="P159" s="123"/>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row>
    <row r="160" spans="1:141" s="48" customFormat="1" x14ac:dyDescent="0.2">
      <c r="A160" s="96"/>
      <c r="B160" s="112"/>
      <c r="C160" s="112"/>
      <c r="D160" s="112"/>
      <c r="E160" s="112"/>
      <c r="F160" s="100"/>
      <c r="G160" s="209"/>
      <c r="H160" s="150"/>
      <c r="I160" s="100"/>
      <c r="J160" s="100"/>
      <c r="K160" s="100"/>
      <c r="L160" s="100"/>
      <c r="M160" s="73"/>
      <c r="N160" s="100"/>
      <c r="O160" s="123"/>
      <c r="P160" s="123"/>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row>
    <row r="161" spans="1:141" s="48" customFormat="1" x14ac:dyDescent="0.2">
      <c r="A161" s="57" t="s">
        <v>477</v>
      </c>
      <c r="B161" s="57"/>
      <c r="C161" s="57"/>
      <c r="D161" s="57"/>
      <c r="E161" s="70"/>
      <c r="F161" s="70"/>
      <c r="G161" s="57"/>
      <c r="H161" s="57"/>
      <c r="I161" s="57"/>
      <c r="J161" s="57"/>
      <c r="K161" s="57"/>
      <c r="L161" s="100"/>
      <c r="M161" s="73"/>
      <c r="N161" s="100"/>
      <c r="O161" s="79"/>
      <c r="P161" s="79"/>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row>
    <row r="162" spans="1:141" s="48" customFormat="1" x14ac:dyDescent="0.2">
      <c r="A162" s="7" t="s">
        <v>137</v>
      </c>
      <c r="B162" s="71" t="s">
        <v>478</v>
      </c>
      <c r="C162" s="71" t="s">
        <v>478</v>
      </c>
      <c r="D162" s="71" t="s">
        <v>478</v>
      </c>
      <c r="E162" s="75" t="s">
        <v>156</v>
      </c>
      <c r="F162" s="75" t="s">
        <v>156</v>
      </c>
      <c r="G162" s="75" t="s">
        <v>156</v>
      </c>
      <c r="H162" s="79" t="s">
        <v>479</v>
      </c>
      <c r="I162" s="79" t="s">
        <v>479</v>
      </c>
      <c r="J162" s="79" t="s">
        <v>479</v>
      </c>
      <c r="K162" s="79" t="s">
        <v>480</v>
      </c>
      <c r="L162" s="57"/>
      <c r="M162" s="73"/>
      <c r="N162" s="57"/>
      <c r="O162" s="87"/>
      <c r="P162" s="87"/>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row>
    <row r="163" spans="1:141" s="7" customFormat="1" x14ac:dyDescent="0.2">
      <c r="B163" s="71" t="s">
        <v>481</v>
      </c>
      <c r="C163" s="71" t="s">
        <v>481</v>
      </c>
      <c r="D163" s="71" t="s">
        <v>481</v>
      </c>
      <c r="E163" s="76" t="s">
        <v>1071</v>
      </c>
      <c r="F163" s="76" t="s">
        <v>1104</v>
      </c>
      <c r="G163" s="86">
        <f>D164</f>
        <v>44712</v>
      </c>
      <c r="H163" s="79" t="s">
        <v>107</v>
      </c>
      <c r="I163" s="79" t="s">
        <v>107</v>
      </c>
      <c r="J163" s="79" t="s">
        <v>107</v>
      </c>
      <c r="K163" s="79" t="s">
        <v>482</v>
      </c>
      <c r="L163" s="210"/>
      <c r="M163" s="73"/>
      <c r="N163" s="75"/>
      <c r="O163" s="81"/>
      <c r="P163" s="88"/>
      <c r="Q163" s="91"/>
      <c r="R163" s="91"/>
      <c r="S163" s="91"/>
      <c r="T163" s="91"/>
      <c r="U163" s="91"/>
      <c r="V163" s="91"/>
      <c r="W163" s="91"/>
      <c r="X163" s="91"/>
      <c r="Y163" s="91"/>
      <c r="Z163" s="91"/>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row>
    <row r="164" spans="1:141" s="7" customFormat="1" x14ac:dyDescent="0.2">
      <c r="B164" s="72" t="s">
        <v>1071</v>
      </c>
      <c r="C164" s="72" t="s">
        <v>1104</v>
      </c>
      <c r="D164" s="85">
        <v>44712</v>
      </c>
      <c r="E164" s="76"/>
      <c r="F164" s="76"/>
      <c r="G164" s="76"/>
      <c r="H164" s="80" t="s">
        <v>1071</v>
      </c>
      <c r="I164" s="80" t="s">
        <v>1104</v>
      </c>
      <c r="J164" s="87">
        <f>D164</f>
        <v>44712</v>
      </c>
      <c r="K164" s="87">
        <f>D164</f>
        <v>44712</v>
      </c>
      <c r="L164" s="210"/>
      <c r="M164" s="73"/>
      <c r="N164" s="86"/>
      <c r="O164" s="81"/>
      <c r="P164" s="88"/>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row>
    <row r="165" spans="1:141" s="7" customFormat="1" x14ac:dyDescent="0.2">
      <c r="A165" s="57" t="s">
        <v>866</v>
      </c>
      <c r="B165" s="73">
        <v>6.8508369353672882E-2</v>
      </c>
      <c r="C165" s="73">
        <v>6.345790002783884E-2</v>
      </c>
      <c r="D165" s="73">
        <v>4.9558929010828458E-2</v>
      </c>
      <c r="E165" s="77">
        <v>9.6016330727294631E-3</v>
      </c>
      <c r="F165" s="77">
        <v>8.1533446406038355E-3</v>
      </c>
      <c r="G165" s="77">
        <v>8.7748517875321872E-3</v>
      </c>
      <c r="H165" s="81">
        <v>13</v>
      </c>
      <c r="I165" s="81">
        <v>13</v>
      </c>
      <c r="J165" s="81">
        <v>13</v>
      </c>
      <c r="K165" s="88">
        <v>3.5885953136059426E-2</v>
      </c>
      <c r="L165" s="57"/>
      <c r="N165" s="76"/>
      <c r="O165" s="81"/>
      <c r="P165" s="88"/>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row>
    <row r="166" spans="1:141" s="7" customFormat="1" x14ac:dyDescent="0.2">
      <c r="A166" s="57" t="s">
        <v>146</v>
      </c>
      <c r="B166" s="73">
        <v>5.1568148155495368E-2</v>
      </c>
      <c r="C166" s="73">
        <v>5.6778742654235104E-2</v>
      </c>
      <c r="D166" s="73">
        <v>6.0684633921629823E-2</v>
      </c>
      <c r="E166" s="77">
        <v>6.1187188368058889E-3</v>
      </c>
      <c r="F166" s="77">
        <v>5.907497318538609E-3</v>
      </c>
      <c r="G166" s="77">
        <v>8.6911684869252805E-3</v>
      </c>
      <c r="H166" s="81">
        <v>30</v>
      </c>
      <c r="I166" s="81">
        <v>35</v>
      </c>
      <c r="J166" s="81">
        <v>36</v>
      </c>
      <c r="K166" s="88">
        <v>2.0425276753451221E-2</v>
      </c>
      <c r="L166" s="91"/>
      <c r="M166" s="73"/>
      <c r="N166" s="77"/>
      <c r="O166" s="81"/>
      <c r="P166" s="88"/>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row>
    <row r="167" spans="1:141" s="7" customFormat="1" x14ac:dyDescent="0.2">
      <c r="A167" s="57" t="s">
        <v>143</v>
      </c>
      <c r="B167" s="73">
        <v>0.11319560416050145</v>
      </c>
      <c r="C167" s="73">
        <v>0.10820381525414327</v>
      </c>
      <c r="D167" s="73">
        <v>0.10721745354832092</v>
      </c>
      <c r="E167" s="77">
        <v>2.6238320222256556E-2</v>
      </c>
      <c r="F167" s="77">
        <v>2.4028476540340852E-2</v>
      </c>
      <c r="G167" s="77">
        <v>2.574470877179947E-2</v>
      </c>
      <c r="H167" s="81">
        <v>30</v>
      </c>
      <c r="I167" s="81">
        <v>31</v>
      </c>
      <c r="J167" s="81">
        <v>31</v>
      </c>
      <c r="K167" s="88">
        <v>2.6130175806881997E-2</v>
      </c>
      <c r="L167" s="91"/>
      <c r="M167" s="73"/>
      <c r="N167" s="77"/>
      <c r="O167" s="81"/>
      <c r="P167" s="88"/>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row>
    <row r="168" spans="1:141" s="7" customFormat="1" x14ac:dyDescent="0.2">
      <c r="A168" s="57" t="s">
        <v>197</v>
      </c>
      <c r="B168" s="73">
        <v>8.5425258470288465E-2</v>
      </c>
      <c r="C168" s="73">
        <v>8.4496028683537991E-2</v>
      </c>
      <c r="D168" s="73">
        <v>9.3903541100476468E-2</v>
      </c>
      <c r="E168" s="77">
        <v>5.6568626322045748E-2</v>
      </c>
      <c r="F168" s="77">
        <v>4.1277861866660402E-2</v>
      </c>
      <c r="G168" s="77">
        <v>3.0534868834877733E-2</v>
      </c>
      <c r="H168" s="81">
        <v>24</v>
      </c>
      <c r="I168" s="81">
        <v>21</v>
      </c>
      <c r="J168" s="81">
        <v>21</v>
      </c>
      <c r="K168" s="88">
        <v>3.0534868834877733E-2</v>
      </c>
      <c r="L168" s="91"/>
      <c r="M168" s="73"/>
      <c r="N168" s="77"/>
      <c r="O168" s="81"/>
      <c r="P168" s="88"/>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row>
    <row r="169" spans="1:141" s="48" customFormat="1" x14ac:dyDescent="0.2">
      <c r="A169" s="57" t="s">
        <v>142</v>
      </c>
      <c r="B169" s="73">
        <v>0.13409453673974189</v>
      </c>
      <c r="C169" s="73">
        <v>0.1433785386343763</v>
      </c>
      <c r="D169" s="73">
        <v>0.14428760085456296</v>
      </c>
      <c r="E169" s="77">
        <v>1.9386583893176927E-2</v>
      </c>
      <c r="F169" s="77">
        <v>1.7506883893770819E-2</v>
      </c>
      <c r="G169" s="77">
        <v>2.0023454774541618E-2</v>
      </c>
      <c r="H169" s="81">
        <v>63</v>
      </c>
      <c r="I169" s="81">
        <v>65</v>
      </c>
      <c r="J169" s="81">
        <v>64</v>
      </c>
      <c r="K169" s="88">
        <v>2.3686984390078502E-2</v>
      </c>
      <c r="L169" s="91"/>
      <c r="M169" s="74"/>
      <c r="N169" s="77"/>
      <c r="O169" s="81"/>
      <c r="P169" s="88"/>
      <c r="Q169" s="57"/>
      <c r="R169" s="57"/>
      <c r="S169" s="57"/>
      <c r="T169" s="57"/>
      <c r="U169" s="57"/>
      <c r="V169" s="57"/>
      <c r="W169" s="57"/>
      <c r="X169" s="57"/>
      <c r="Y169" s="57"/>
      <c r="Z169" s="57"/>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c r="DT169" s="91"/>
      <c r="DU169" s="91"/>
      <c r="DV169" s="91"/>
      <c r="DW169" s="91"/>
      <c r="DX169" s="91"/>
      <c r="DY169" s="91"/>
      <c r="DZ169" s="91"/>
      <c r="EA169" s="91"/>
      <c r="EB169" s="91"/>
      <c r="EC169" s="91"/>
      <c r="ED169" s="91"/>
      <c r="EE169" s="91"/>
      <c r="EF169" s="91"/>
      <c r="EG169" s="91"/>
    </row>
    <row r="170" spans="1:141" s="7" customFormat="1" x14ac:dyDescent="0.2">
      <c r="A170" s="57" t="s">
        <v>141</v>
      </c>
      <c r="B170" s="73">
        <v>0.14870100571525091</v>
      </c>
      <c r="C170" s="73">
        <v>0.15015428323034305</v>
      </c>
      <c r="D170" s="73">
        <v>0.14860127971598239</v>
      </c>
      <c r="E170" s="77">
        <v>1.6672452463017049E-2</v>
      </c>
      <c r="F170" s="77">
        <v>1.4749878584825122E-2</v>
      </c>
      <c r="G170" s="77">
        <v>1.6116432179026943E-2</v>
      </c>
      <c r="H170" s="81">
        <v>36</v>
      </c>
      <c r="I170" s="81">
        <v>40</v>
      </c>
      <c r="J170" s="81">
        <v>41</v>
      </c>
      <c r="K170" s="88">
        <v>1.9180470101642949E-2</v>
      </c>
      <c r="L170" s="91"/>
      <c r="M170" s="57"/>
      <c r="N170" s="77"/>
      <c r="O170" s="81"/>
      <c r="P170" s="88"/>
      <c r="Q170" s="91"/>
      <c r="R170" s="91"/>
      <c r="S170" s="91"/>
      <c r="T170" s="91"/>
      <c r="U170" s="91"/>
      <c r="V170" s="91"/>
      <c r="W170" s="91"/>
      <c r="X170" s="91"/>
      <c r="Y170" s="91"/>
      <c r="Z170" s="91"/>
    </row>
    <row r="171" spans="1:141" x14ac:dyDescent="0.2">
      <c r="A171" s="57" t="s">
        <v>140</v>
      </c>
      <c r="B171" s="73">
        <v>8.4504195777885108E-2</v>
      </c>
      <c r="C171" s="73">
        <v>8.30067399159959E-2</v>
      </c>
      <c r="D171" s="73">
        <v>8.5210107594714882E-2</v>
      </c>
      <c r="E171" s="77">
        <v>1.5192628855552668E-2</v>
      </c>
      <c r="F171" s="77">
        <v>1.3923949882646142E-2</v>
      </c>
      <c r="G171" s="77">
        <v>1.7135504704212885E-2</v>
      </c>
      <c r="H171" s="81">
        <v>61</v>
      </c>
      <c r="I171" s="81">
        <v>62</v>
      </c>
      <c r="J171" s="81">
        <v>61</v>
      </c>
      <c r="K171" s="88">
        <v>1.8895776779243301E-2</v>
      </c>
      <c r="L171" s="91"/>
      <c r="N171" s="77"/>
      <c r="O171" s="81"/>
      <c r="P171" s="88"/>
      <c r="Q171" s="7"/>
      <c r="R171" s="7"/>
      <c r="S171" s="7"/>
      <c r="T171" s="7"/>
      <c r="U171" s="7"/>
      <c r="V171" s="7"/>
      <c r="W171" s="7"/>
      <c r="X171" s="7"/>
      <c r="Y171" s="7"/>
      <c r="Z171" s="7"/>
    </row>
    <row r="172" spans="1:141" x14ac:dyDescent="0.2">
      <c r="A172" s="57" t="s">
        <v>198</v>
      </c>
      <c r="B172" s="73">
        <v>0.1753568103039829</v>
      </c>
      <c r="C172" s="73">
        <v>0.17344522767793724</v>
      </c>
      <c r="D172" s="73">
        <v>0.17176775013702328</v>
      </c>
      <c r="E172" s="77">
        <v>9.5881799919372551E-3</v>
      </c>
      <c r="F172" s="77">
        <v>7.7602827707807876E-3</v>
      </c>
      <c r="G172" s="77">
        <v>9.8878408568401008E-3</v>
      </c>
      <c r="H172" s="81">
        <v>45</v>
      </c>
      <c r="I172" s="81">
        <v>44</v>
      </c>
      <c r="J172" s="81">
        <v>44</v>
      </c>
      <c r="K172" s="88">
        <v>1.1478177228174728E-2</v>
      </c>
      <c r="L172" s="91"/>
      <c r="M172" s="123"/>
      <c r="N172" s="77"/>
      <c r="O172" s="81"/>
      <c r="P172" s="88"/>
    </row>
    <row r="173" spans="1:141" x14ac:dyDescent="0.2">
      <c r="A173" s="57" t="s">
        <v>147</v>
      </c>
      <c r="B173" s="73">
        <v>3.2474302589434172E-2</v>
      </c>
      <c r="C173" s="73">
        <v>3.3401615898344145E-2</v>
      </c>
      <c r="D173" s="73">
        <v>3.4385114471110236E-2</v>
      </c>
      <c r="E173" s="77">
        <v>1.8654076364238249E-2</v>
      </c>
      <c r="F173" s="77">
        <v>1.7003660155293813E-2</v>
      </c>
      <c r="G173" s="77">
        <v>1.9212007317725342E-2</v>
      </c>
      <c r="H173" s="81">
        <v>27</v>
      </c>
      <c r="I173" s="81">
        <v>28</v>
      </c>
      <c r="J173" s="81">
        <v>28</v>
      </c>
      <c r="K173" s="88">
        <v>1.9212007317725342E-2</v>
      </c>
      <c r="L173" s="91"/>
      <c r="M173" s="123"/>
      <c r="N173" s="77"/>
      <c r="O173" s="81"/>
      <c r="P173" s="88"/>
    </row>
    <row r="174" spans="1:141" x14ac:dyDescent="0.2">
      <c r="A174" s="57" t="s">
        <v>1083</v>
      </c>
      <c r="B174" s="73">
        <v>4.7481078937391293E-2</v>
      </c>
      <c r="C174" s="73">
        <v>4.7525109544947923E-2</v>
      </c>
      <c r="D174" s="73">
        <v>4.9447493790142502E-2</v>
      </c>
      <c r="E174" s="77">
        <v>2.9601990659864907E-2</v>
      </c>
      <c r="F174" s="77">
        <v>2.239285512769924E-2</v>
      </c>
      <c r="G174" s="77">
        <v>2.7817599428533676E-2</v>
      </c>
      <c r="H174" s="81">
        <v>28</v>
      </c>
      <c r="I174" s="81">
        <v>27</v>
      </c>
      <c r="J174" s="81">
        <v>29</v>
      </c>
      <c r="K174" s="88">
        <v>2.8637150501767634E-2</v>
      </c>
      <c r="L174" s="91"/>
      <c r="M174" s="123"/>
      <c r="N174" s="77"/>
      <c r="O174" s="83"/>
      <c r="P174" s="89"/>
    </row>
    <row r="175" spans="1:141" x14ac:dyDescent="0.2">
      <c r="A175" s="57" t="s">
        <v>145</v>
      </c>
      <c r="B175" s="73">
        <v>5.86906897963555E-2</v>
      </c>
      <c r="C175" s="73">
        <v>5.6151979491230845E-2</v>
      </c>
      <c r="D175" s="73">
        <v>5.4936095855207971E-2</v>
      </c>
      <c r="E175" s="77">
        <v>3.2091500595197955E-2</v>
      </c>
      <c r="F175" s="77">
        <v>2.9364298357864929E-2</v>
      </c>
      <c r="G175" s="77">
        <v>2.8732250710038779E-2</v>
      </c>
      <c r="H175" s="81">
        <v>28</v>
      </c>
      <c r="I175" s="81">
        <v>28</v>
      </c>
      <c r="J175" s="81">
        <v>29</v>
      </c>
      <c r="K175" s="88">
        <v>2.8732250710038779E-2</v>
      </c>
      <c r="L175" s="57"/>
      <c r="N175" s="77"/>
      <c r="O175" s="57"/>
      <c r="P175" s="57"/>
    </row>
    <row r="176" spans="1:141" x14ac:dyDescent="0.2">
      <c r="A176" s="57" t="s">
        <v>160</v>
      </c>
      <c r="B176" s="74">
        <v>1</v>
      </c>
      <c r="C176" s="74">
        <v>0.99999998101293064</v>
      </c>
      <c r="D176" s="74">
        <v>0.99999999999999989</v>
      </c>
      <c r="E176" s="78">
        <v>1.509483244254472E-2</v>
      </c>
      <c r="F176" s="78">
        <v>1.3050544088612892E-2</v>
      </c>
      <c r="G176" s="78">
        <v>1.5595713834884568E-2</v>
      </c>
      <c r="H176" s="82">
        <v>385</v>
      </c>
      <c r="I176" s="83">
        <v>394</v>
      </c>
      <c r="J176" s="83">
        <v>397</v>
      </c>
      <c r="K176" s="89">
        <v>1.989171450500983E-2</v>
      </c>
      <c r="L176" s="57"/>
      <c r="N176" s="77"/>
      <c r="O176" s="57"/>
      <c r="P176" s="57"/>
    </row>
    <row r="177" spans="1:16" x14ac:dyDescent="0.2">
      <c r="A177" s="57"/>
      <c r="B177" s="74"/>
      <c r="C177" s="74"/>
      <c r="D177" s="74"/>
      <c r="E177" s="78"/>
      <c r="F177" s="78"/>
      <c r="G177" s="78"/>
      <c r="H177" s="82"/>
      <c r="I177" s="83"/>
      <c r="J177" s="83"/>
      <c r="K177" s="89"/>
      <c r="L177" s="57"/>
      <c r="N177" s="77"/>
      <c r="O177" s="57"/>
      <c r="P177" s="57"/>
    </row>
    <row r="178" spans="1:16" x14ac:dyDescent="0.2">
      <c r="A178" s="57"/>
      <c r="B178" s="74"/>
      <c r="C178" s="74"/>
      <c r="D178" s="74"/>
      <c r="E178" s="78"/>
      <c r="F178" s="78"/>
      <c r="G178" s="78"/>
      <c r="H178" s="82"/>
      <c r="I178" s="83"/>
      <c r="J178" s="83"/>
      <c r="K178" s="89"/>
      <c r="L178" s="57"/>
      <c r="N178" s="77"/>
      <c r="O178" s="57"/>
      <c r="P178" s="57"/>
    </row>
    <row r="179" spans="1:16" x14ac:dyDescent="0.2">
      <c r="A179" s="38" t="s">
        <v>136</v>
      </c>
      <c r="B179" s="90" t="s">
        <v>160</v>
      </c>
      <c r="C179" s="5" t="s">
        <v>181</v>
      </c>
      <c r="D179" s="5" t="s">
        <v>182</v>
      </c>
      <c r="E179" s="5" t="s">
        <v>192</v>
      </c>
      <c r="F179" s="12" t="s">
        <v>183</v>
      </c>
      <c r="G179" s="12" t="s">
        <v>184</v>
      </c>
      <c r="H179" s="59" t="s">
        <v>1</v>
      </c>
      <c r="I179" s="123" t="s">
        <v>137</v>
      </c>
      <c r="J179" s="123"/>
      <c r="K179" s="123"/>
    </row>
    <row r="180" spans="1:16" x14ac:dyDescent="0.2">
      <c r="A180" s="38" t="s">
        <v>202</v>
      </c>
      <c r="B180" s="90" t="s">
        <v>1</v>
      </c>
      <c r="C180" s="5"/>
      <c r="D180" s="5" t="s">
        <v>185</v>
      </c>
      <c r="E180" s="5"/>
      <c r="F180" s="12" t="s">
        <v>186</v>
      </c>
      <c r="G180" s="12" t="s">
        <v>186</v>
      </c>
      <c r="H180" s="59" t="s">
        <v>171</v>
      </c>
      <c r="I180" s="123" t="s">
        <v>539</v>
      </c>
      <c r="J180" s="123"/>
      <c r="K180" s="123"/>
      <c r="L180" s="123"/>
      <c r="N180" s="123"/>
    </row>
    <row r="181" spans="1:16" ht="14.1" customHeight="1" x14ac:dyDescent="0.2">
      <c r="A181" s="38"/>
      <c r="B181" s="90" t="s">
        <v>200</v>
      </c>
      <c r="C181" s="5"/>
      <c r="D181" s="5" t="s">
        <v>187</v>
      </c>
      <c r="E181" s="5"/>
      <c r="F181" s="12" t="s">
        <v>188</v>
      </c>
      <c r="G181" s="97" t="s">
        <v>188</v>
      </c>
      <c r="H181" s="20" t="s">
        <v>105</v>
      </c>
      <c r="I181" s="123"/>
      <c r="J181" s="123"/>
      <c r="K181" s="123"/>
      <c r="L181" s="123"/>
      <c r="N181" s="123"/>
    </row>
    <row r="182" spans="1:16" customFormat="1" x14ac:dyDescent="0.2">
      <c r="A182" s="107" t="s">
        <v>1496</v>
      </c>
      <c r="B182" s="107"/>
      <c r="C182" s="107" t="s">
        <v>1497</v>
      </c>
      <c r="D182" s="107" t="s">
        <v>154</v>
      </c>
      <c r="E182" s="107" t="s">
        <v>1498</v>
      </c>
      <c r="F182" s="94">
        <v>0.6</v>
      </c>
      <c r="G182" s="94">
        <v>0</v>
      </c>
      <c r="H182" s="94"/>
      <c r="I182" s="107" t="s">
        <v>146</v>
      </c>
    </row>
    <row r="183" spans="1:16" customFormat="1" x14ac:dyDescent="0.2">
      <c r="A183" s="107" t="s">
        <v>1499</v>
      </c>
      <c r="B183" s="107"/>
      <c r="C183" s="107" t="s">
        <v>1497</v>
      </c>
      <c r="D183" s="107" t="s">
        <v>154</v>
      </c>
      <c r="E183" s="107" t="s">
        <v>1355</v>
      </c>
      <c r="F183" s="94">
        <v>1.2</v>
      </c>
      <c r="G183" s="94">
        <v>0</v>
      </c>
      <c r="H183" s="94"/>
      <c r="I183" s="107" t="s">
        <v>146</v>
      </c>
    </row>
    <row r="184" spans="1:16" customFormat="1" x14ac:dyDescent="0.2">
      <c r="A184" s="107"/>
      <c r="B184" s="107"/>
      <c r="C184" s="107"/>
      <c r="D184" s="107"/>
      <c r="E184" s="107"/>
      <c r="F184" s="94"/>
      <c r="G184" s="94"/>
      <c r="H184" s="94"/>
      <c r="I184" s="107"/>
    </row>
    <row r="185" spans="1:16" customFormat="1" x14ac:dyDescent="0.2">
      <c r="A185" s="107" t="s">
        <v>1537</v>
      </c>
      <c r="B185" s="107"/>
      <c r="C185" s="107" t="s">
        <v>1497</v>
      </c>
      <c r="D185" s="107" t="s">
        <v>579</v>
      </c>
      <c r="E185" s="107" t="s">
        <v>1538</v>
      </c>
      <c r="F185" s="94">
        <v>4.72</v>
      </c>
      <c r="G185" s="94">
        <v>4.5999999999999996</v>
      </c>
      <c r="H185" s="95">
        <f>F185/G185-1</f>
        <v>2.6086956521739202E-2</v>
      </c>
      <c r="I185" s="107" t="s">
        <v>795</v>
      </c>
    </row>
    <row r="186" spans="1:16" customFormat="1" x14ac:dyDescent="0.2">
      <c r="A186" t="s">
        <v>1126</v>
      </c>
      <c r="C186" t="s">
        <v>1497</v>
      </c>
      <c r="D186" t="s">
        <v>579</v>
      </c>
      <c r="E186" t="s">
        <v>1127</v>
      </c>
      <c r="F186" s="94">
        <v>5.6</v>
      </c>
      <c r="G186" s="94">
        <v>5.56</v>
      </c>
      <c r="H186" s="95">
        <v>7.194244604316502E-3</v>
      </c>
      <c r="I186" t="s">
        <v>795</v>
      </c>
    </row>
    <row r="187" spans="1:16" customFormat="1" x14ac:dyDescent="0.2">
      <c r="A187" t="s">
        <v>1500</v>
      </c>
      <c r="C187" t="s">
        <v>1497</v>
      </c>
      <c r="D187" t="s">
        <v>579</v>
      </c>
      <c r="E187" t="s">
        <v>1501</v>
      </c>
      <c r="F187" s="94">
        <v>1.1599999999999999</v>
      </c>
      <c r="G187" s="94">
        <v>1.1200000000000001</v>
      </c>
      <c r="H187" s="95">
        <v>3.5714285714285587E-2</v>
      </c>
      <c r="I187" t="s">
        <v>141</v>
      </c>
    </row>
    <row r="188" spans="1:16" customFormat="1" x14ac:dyDescent="0.2">
      <c r="A188" s="107" t="s">
        <v>991</v>
      </c>
      <c r="B188" s="107" t="s">
        <v>841</v>
      </c>
      <c r="C188" s="107" t="s">
        <v>1497</v>
      </c>
      <c r="D188" s="107" t="s">
        <v>579</v>
      </c>
      <c r="E188" s="107" t="s">
        <v>574</v>
      </c>
      <c r="F188" s="94">
        <v>1.98</v>
      </c>
      <c r="G188" s="94">
        <v>1.94</v>
      </c>
      <c r="H188" s="95">
        <f>F188/G188-1</f>
        <v>2.0618556701030855E-2</v>
      </c>
      <c r="I188" s="107" t="s">
        <v>141</v>
      </c>
    </row>
    <row r="189" spans="1:16" customFormat="1" x14ac:dyDescent="0.2">
      <c r="A189" s="107" t="s">
        <v>1244</v>
      </c>
      <c r="B189" s="107"/>
      <c r="C189" s="107" t="s">
        <v>1497</v>
      </c>
      <c r="D189" s="107" t="s">
        <v>579</v>
      </c>
      <c r="E189" s="107" t="s">
        <v>1245</v>
      </c>
      <c r="F189" s="94">
        <v>1.92</v>
      </c>
      <c r="G189" s="94">
        <v>1.86</v>
      </c>
      <c r="H189" s="95">
        <f>F189/G189-1</f>
        <v>3.2258064516129004E-2</v>
      </c>
      <c r="I189" s="107" t="s">
        <v>142</v>
      </c>
    </row>
    <row r="190" spans="1:16" customFormat="1" x14ac:dyDescent="0.2">
      <c r="A190" s="107" t="s">
        <v>896</v>
      </c>
      <c r="B190" s="107" t="s">
        <v>841</v>
      </c>
      <c r="C190" s="107" t="s">
        <v>1497</v>
      </c>
      <c r="D190" s="107" t="s">
        <v>579</v>
      </c>
      <c r="E190" s="107" t="s">
        <v>254</v>
      </c>
      <c r="F190" s="94">
        <v>3.32</v>
      </c>
      <c r="G190" s="94">
        <v>3.2</v>
      </c>
      <c r="H190" s="95">
        <f>F190/G190-1</f>
        <v>3.7499999999999867E-2</v>
      </c>
      <c r="I190" s="107" t="s">
        <v>142</v>
      </c>
    </row>
    <row r="191" spans="1:16" customFormat="1" x14ac:dyDescent="0.2">
      <c r="A191" s="107" t="s">
        <v>1528</v>
      </c>
      <c r="B191" s="107"/>
      <c r="C191" s="107" t="s">
        <v>1497</v>
      </c>
      <c r="D191" s="107" t="s">
        <v>579</v>
      </c>
      <c r="E191" s="107" t="s">
        <v>1529</v>
      </c>
      <c r="F191" s="94">
        <v>4.5199999999999996</v>
      </c>
      <c r="G191" s="94">
        <v>4.2</v>
      </c>
      <c r="H191" s="95">
        <f>F191/G191-1</f>
        <v>7.6190476190476142E-2</v>
      </c>
      <c r="I191" s="107" t="s">
        <v>140</v>
      </c>
    </row>
    <row r="192" spans="1:16" customFormat="1" x14ac:dyDescent="0.2">
      <c r="A192" t="s">
        <v>1305</v>
      </c>
      <c r="C192" t="s">
        <v>1497</v>
      </c>
      <c r="D192" t="s">
        <v>579</v>
      </c>
      <c r="E192" t="s">
        <v>1306</v>
      </c>
      <c r="F192" s="94">
        <v>2.8</v>
      </c>
      <c r="G192" s="94">
        <v>2.4</v>
      </c>
      <c r="H192" s="95">
        <v>0.16666666666666674</v>
      </c>
      <c r="I192" t="s">
        <v>197</v>
      </c>
    </row>
    <row r="193" spans="1:9" customFormat="1" x14ac:dyDescent="0.2">
      <c r="A193" s="107" t="s">
        <v>1508</v>
      </c>
      <c r="B193" s="107"/>
      <c r="C193" s="107" t="s">
        <v>1497</v>
      </c>
      <c r="D193" s="107" t="s">
        <v>579</v>
      </c>
      <c r="E193" s="107" t="s">
        <v>1509</v>
      </c>
      <c r="F193" s="94">
        <v>0.76</v>
      </c>
      <c r="G193" s="94">
        <v>0.68</v>
      </c>
      <c r="H193" s="95">
        <f>F193/G193-1</f>
        <v>0.11764705882352944</v>
      </c>
      <c r="I193" s="107" t="s">
        <v>866</v>
      </c>
    </row>
    <row r="194" spans="1:9" customFormat="1" x14ac:dyDescent="0.2">
      <c r="A194" s="107" t="s">
        <v>1518</v>
      </c>
      <c r="B194" s="107"/>
      <c r="C194" s="107" t="s">
        <v>1497</v>
      </c>
      <c r="D194" s="107" t="s">
        <v>579</v>
      </c>
      <c r="E194" s="107" t="s">
        <v>1519</v>
      </c>
      <c r="F194" s="94">
        <v>6.6</v>
      </c>
      <c r="G194" s="94">
        <v>6.2</v>
      </c>
      <c r="H194" s="95">
        <f>F194/G194-1</f>
        <v>6.4516129032258007E-2</v>
      </c>
      <c r="I194" s="107" t="s">
        <v>142</v>
      </c>
    </row>
    <row r="195" spans="1:9" customFormat="1" x14ac:dyDescent="0.2">
      <c r="A195" t="s">
        <v>1502</v>
      </c>
      <c r="B195" t="s">
        <v>841</v>
      </c>
      <c r="C195" t="s">
        <v>1497</v>
      </c>
      <c r="D195" t="s">
        <v>579</v>
      </c>
      <c r="E195" t="s">
        <v>674</v>
      </c>
      <c r="F195" s="94">
        <v>1.34</v>
      </c>
      <c r="G195" s="94">
        <v>1.1599999999999999</v>
      </c>
      <c r="H195" s="95">
        <v>0.15517241379310365</v>
      </c>
      <c r="I195" t="s">
        <v>140</v>
      </c>
    </row>
    <row r="196" spans="1:9" customFormat="1" x14ac:dyDescent="0.2">
      <c r="A196" s="107" t="s">
        <v>1294</v>
      </c>
      <c r="B196" s="107"/>
      <c r="C196" s="107" t="s">
        <v>1497</v>
      </c>
      <c r="D196" s="107" t="s">
        <v>579</v>
      </c>
      <c r="E196" s="107" t="s">
        <v>1295</v>
      </c>
      <c r="F196" s="94">
        <v>0.24</v>
      </c>
      <c r="G196" s="94">
        <v>0.12</v>
      </c>
      <c r="H196" s="95">
        <f t="shared" ref="H196:H205" si="0">F196/G196-1</f>
        <v>1</v>
      </c>
      <c r="I196" s="107" t="s">
        <v>795</v>
      </c>
    </row>
    <row r="197" spans="1:9" customFormat="1" x14ac:dyDescent="0.2">
      <c r="A197" s="107" t="s">
        <v>1510</v>
      </c>
      <c r="B197" s="107"/>
      <c r="C197" s="107" t="s">
        <v>1497</v>
      </c>
      <c r="D197" s="107" t="s">
        <v>579</v>
      </c>
      <c r="E197" s="107" t="s">
        <v>1511</v>
      </c>
      <c r="F197" s="94">
        <v>2.4</v>
      </c>
      <c r="G197" s="94">
        <v>2.16</v>
      </c>
      <c r="H197" s="95">
        <f t="shared" si="0"/>
        <v>0.11111111111111094</v>
      </c>
      <c r="I197" s="107" t="s">
        <v>140</v>
      </c>
    </row>
    <row r="198" spans="1:9" customFormat="1" x14ac:dyDescent="0.2">
      <c r="A198" s="107" t="s">
        <v>1010</v>
      </c>
      <c r="B198" s="107" t="s">
        <v>841</v>
      </c>
      <c r="C198" s="107" t="s">
        <v>1497</v>
      </c>
      <c r="D198" s="107" t="s">
        <v>579</v>
      </c>
      <c r="E198" s="107" t="s">
        <v>267</v>
      </c>
      <c r="F198" s="94">
        <v>4.2</v>
      </c>
      <c r="G198" s="94">
        <v>3.2</v>
      </c>
      <c r="H198" s="95">
        <f>F198/G198-1</f>
        <v>0.3125</v>
      </c>
      <c r="I198" s="107" t="s">
        <v>146</v>
      </c>
    </row>
    <row r="199" spans="1:9" customFormat="1" x14ac:dyDescent="0.2">
      <c r="A199" s="107" t="s">
        <v>1535</v>
      </c>
      <c r="B199" s="107"/>
      <c r="C199" s="107" t="s">
        <v>1497</v>
      </c>
      <c r="D199" s="107" t="s">
        <v>579</v>
      </c>
      <c r="E199" s="107" t="s">
        <v>1536</v>
      </c>
      <c r="F199" s="94">
        <v>4.76</v>
      </c>
      <c r="G199" s="94">
        <v>4.5199999999999996</v>
      </c>
      <c r="H199" s="95">
        <f>F199/G199-1</f>
        <v>5.3097345132743445E-2</v>
      </c>
      <c r="I199" s="107" t="s">
        <v>147</v>
      </c>
    </row>
    <row r="200" spans="1:9" customFormat="1" x14ac:dyDescent="0.2">
      <c r="A200" s="107" t="s">
        <v>1013</v>
      </c>
      <c r="B200" s="107" t="s">
        <v>841</v>
      </c>
      <c r="C200" s="107" t="s">
        <v>1497</v>
      </c>
      <c r="D200" s="107" t="s">
        <v>579</v>
      </c>
      <c r="E200" s="107" t="s">
        <v>499</v>
      </c>
      <c r="F200" s="94">
        <v>2.72</v>
      </c>
      <c r="G200" s="94">
        <v>2.52</v>
      </c>
      <c r="H200" s="95">
        <f t="shared" si="0"/>
        <v>7.9365079365079527E-2</v>
      </c>
      <c r="I200" s="107" t="s">
        <v>141</v>
      </c>
    </row>
    <row r="201" spans="1:9" customFormat="1" x14ac:dyDescent="0.2">
      <c r="A201" s="107" t="s">
        <v>1254</v>
      </c>
      <c r="B201" s="107"/>
      <c r="C201" s="107" t="s">
        <v>1497</v>
      </c>
      <c r="D201" s="107" t="s">
        <v>579</v>
      </c>
      <c r="E201" s="107" t="s">
        <v>1255</v>
      </c>
      <c r="F201" s="94">
        <v>1.1000000000000001</v>
      </c>
      <c r="G201" s="94">
        <v>1.01</v>
      </c>
      <c r="H201" s="95">
        <f t="shared" si="0"/>
        <v>8.9108910891089188E-2</v>
      </c>
      <c r="I201" s="107" t="s">
        <v>198</v>
      </c>
    </row>
    <row r="202" spans="1:9" customFormat="1" x14ac:dyDescent="0.2">
      <c r="A202" s="107" t="s">
        <v>1520</v>
      </c>
      <c r="B202" s="107"/>
      <c r="C202" s="107" t="s">
        <v>1497</v>
      </c>
      <c r="D202" s="107" t="s">
        <v>579</v>
      </c>
      <c r="E202" s="107" t="s">
        <v>1521</v>
      </c>
      <c r="F202" s="94">
        <v>5</v>
      </c>
      <c r="G202" s="94">
        <v>4.3499999999999996</v>
      </c>
      <c r="H202" s="95">
        <f t="shared" si="0"/>
        <v>0.14942528735632199</v>
      </c>
      <c r="I202" s="107" t="s">
        <v>795</v>
      </c>
    </row>
    <row r="203" spans="1:9" customFormat="1" x14ac:dyDescent="0.2">
      <c r="A203" s="107" t="s">
        <v>1530</v>
      </c>
      <c r="B203" s="107"/>
      <c r="C203" s="107" t="s">
        <v>1497</v>
      </c>
      <c r="D203" s="107" t="s">
        <v>579</v>
      </c>
      <c r="E203" s="107" t="s">
        <v>1531</v>
      </c>
      <c r="F203" s="94">
        <v>0.6</v>
      </c>
      <c r="G203" s="94">
        <v>0.45</v>
      </c>
      <c r="H203" s="95">
        <f t="shared" si="0"/>
        <v>0.33333333333333326</v>
      </c>
      <c r="I203" s="107" t="s">
        <v>147</v>
      </c>
    </row>
    <row r="204" spans="1:9" customFormat="1" x14ac:dyDescent="0.2">
      <c r="A204" s="107" t="s">
        <v>1522</v>
      </c>
      <c r="B204" s="107"/>
      <c r="C204" s="107" t="s">
        <v>1497</v>
      </c>
      <c r="D204" s="107" t="s">
        <v>579</v>
      </c>
      <c r="E204" s="107" t="s">
        <v>1523</v>
      </c>
      <c r="F204" s="94">
        <v>6.92</v>
      </c>
      <c r="G204" s="94">
        <v>6.28</v>
      </c>
      <c r="H204" s="95">
        <f t="shared" si="0"/>
        <v>0.10191082802547768</v>
      </c>
      <c r="I204" s="107" t="s">
        <v>140</v>
      </c>
    </row>
    <row r="205" spans="1:9" customFormat="1" x14ac:dyDescent="0.2">
      <c r="A205" s="107" t="s">
        <v>1524</v>
      </c>
      <c r="B205" s="107"/>
      <c r="C205" s="107" t="s">
        <v>1497</v>
      </c>
      <c r="D205" s="107" t="s">
        <v>579</v>
      </c>
      <c r="E205" s="107" t="s">
        <v>1525</v>
      </c>
      <c r="F205" s="94">
        <v>5</v>
      </c>
      <c r="G205" s="94">
        <v>4</v>
      </c>
      <c r="H205" s="95">
        <f t="shared" si="0"/>
        <v>0.25</v>
      </c>
      <c r="I205" s="107" t="s">
        <v>147</v>
      </c>
    </row>
    <row r="206" spans="1:9" customFormat="1" x14ac:dyDescent="0.2">
      <c r="A206" t="s">
        <v>1017</v>
      </c>
      <c r="B206" t="s">
        <v>841</v>
      </c>
      <c r="C206" t="s">
        <v>1497</v>
      </c>
      <c r="D206" t="s">
        <v>579</v>
      </c>
      <c r="E206" t="s">
        <v>270</v>
      </c>
      <c r="F206" s="94">
        <v>4.5999999999999996</v>
      </c>
      <c r="G206" s="94">
        <v>4.3</v>
      </c>
      <c r="H206" s="95">
        <v>6.9767441860465018E-2</v>
      </c>
      <c r="I206" t="s">
        <v>143</v>
      </c>
    </row>
    <row r="207" spans="1:9" customFormat="1" x14ac:dyDescent="0.2">
      <c r="A207" s="107" t="s">
        <v>1512</v>
      </c>
      <c r="B207" s="107"/>
      <c r="C207" s="107" t="s">
        <v>1497</v>
      </c>
      <c r="D207" s="107" t="s">
        <v>579</v>
      </c>
      <c r="E207" s="107" t="s">
        <v>1513</v>
      </c>
      <c r="F207" s="94">
        <v>3.88</v>
      </c>
      <c r="G207" s="94">
        <v>3.68</v>
      </c>
      <c r="H207" s="95">
        <f t="shared" ref="H207:H212" si="1">F207/G207-1</f>
        <v>5.4347826086956541E-2</v>
      </c>
      <c r="I207" s="107" t="s">
        <v>197</v>
      </c>
    </row>
    <row r="208" spans="1:9" customFormat="1" x14ac:dyDescent="0.2">
      <c r="A208" s="107" t="s">
        <v>1133</v>
      </c>
      <c r="B208" s="107"/>
      <c r="C208" s="107" t="s">
        <v>1497</v>
      </c>
      <c r="D208" s="107" t="s">
        <v>579</v>
      </c>
      <c r="E208" s="107" t="s">
        <v>1134</v>
      </c>
      <c r="F208" s="94">
        <v>17.43</v>
      </c>
      <c r="G208" s="94">
        <v>10.61</v>
      </c>
      <c r="H208" s="95">
        <f t="shared" si="1"/>
        <v>0.64278982092365688</v>
      </c>
      <c r="I208" s="107" t="s">
        <v>197</v>
      </c>
    </row>
    <row r="209" spans="1:26" customFormat="1" x14ac:dyDescent="0.2">
      <c r="A209" s="107" t="s">
        <v>1514</v>
      </c>
      <c r="B209" s="107"/>
      <c r="C209" s="107" t="s">
        <v>1497</v>
      </c>
      <c r="D209" s="107" t="s">
        <v>579</v>
      </c>
      <c r="E209" s="107" t="s">
        <v>1515</v>
      </c>
      <c r="F209" s="94">
        <v>4</v>
      </c>
      <c r="G209" s="94">
        <v>3.2</v>
      </c>
      <c r="H209" s="95">
        <f t="shared" si="1"/>
        <v>0.25</v>
      </c>
      <c r="I209" s="107" t="s">
        <v>146</v>
      </c>
    </row>
    <row r="210" spans="1:26" customFormat="1" x14ac:dyDescent="0.2">
      <c r="A210" s="107" t="s">
        <v>1532</v>
      </c>
      <c r="B210" s="107"/>
      <c r="C210" s="107" t="s">
        <v>1497</v>
      </c>
      <c r="D210" s="107" t="s">
        <v>579</v>
      </c>
      <c r="E210" s="107" t="s">
        <v>1533</v>
      </c>
      <c r="F210" s="94">
        <v>3</v>
      </c>
      <c r="G210" s="94">
        <v>2.75</v>
      </c>
      <c r="H210" s="95">
        <f t="shared" si="1"/>
        <v>9.0909090909090828E-2</v>
      </c>
      <c r="I210" s="107" t="s">
        <v>146</v>
      </c>
    </row>
    <row r="211" spans="1:26" customFormat="1" x14ac:dyDescent="0.2">
      <c r="A211" s="107" t="s">
        <v>1516</v>
      </c>
      <c r="B211" s="107"/>
      <c r="C211" s="107" t="s">
        <v>1497</v>
      </c>
      <c r="D211" s="107" t="s">
        <v>579</v>
      </c>
      <c r="E211" s="107" t="s">
        <v>1517</v>
      </c>
      <c r="F211" s="94">
        <v>6.8</v>
      </c>
      <c r="G211" s="94">
        <v>6.6</v>
      </c>
      <c r="H211" s="95">
        <f t="shared" si="1"/>
        <v>3.0303030303030276E-2</v>
      </c>
      <c r="I211" s="107" t="s">
        <v>795</v>
      </c>
    </row>
    <row r="212" spans="1:26" customFormat="1" x14ac:dyDescent="0.2">
      <c r="A212" s="107" t="s">
        <v>1526</v>
      </c>
      <c r="B212" s="107"/>
      <c r="C212" s="107" t="s">
        <v>1497</v>
      </c>
      <c r="D212" s="107" t="s">
        <v>579</v>
      </c>
      <c r="E212" s="107" t="s">
        <v>1527</v>
      </c>
      <c r="F212" s="94">
        <v>5.2</v>
      </c>
      <c r="G212" s="94">
        <v>4.72</v>
      </c>
      <c r="H212" s="95">
        <f t="shared" si="1"/>
        <v>0.10169491525423746</v>
      </c>
      <c r="I212" s="107" t="s">
        <v>140</v>
      </c>
    </row>
    <row r="213" spans="1:26" customFormat="1" x14ac:dyDescent="0.2">
      <c r="A213" s="107"/>
      <c r="B213" s="107"/>
      <c r="C213" s="107"/>
      <c r="D213" s="107"/>
      <c r="E213" s="107"/>
      <c r="F213" s="94"/>
      <c r="G213" s="94"/>
      <c r="H213" s="95"/>
      <c r="I213" s="107"/>
    </row>
    <row r="214" spans="1:26" customFormat="1" x14ac:dyDescent="0.2">
      <c r="A214" s="131" t="s">
        <v>1504</v>
      </c>
      <c r="B214" s="107"/>
      <c r="C214" s="107" t="s">
        <v>1497</v>
      </c>
      <c r="D214" s="107" t="s">
        <v>159</v>
      </c>
      <c r="E214" s="107" t="s">
        <v>1304</v>
      </c>
      <c r="F214" s="94">
        <v>3.6</v>
      </c>
      <c r="G214" s="94">
        <v>4</v>
      </c>
      <c r="H214" s="95">
        <f t="shared" ref="H214" si="2">F214/G214-1</f>
        <v>-9.9999999999999978E-2</v>
      </c>
      <c r="I214" s="107" t="s">
        <v>197</v>
      </c>
    </row>
    <row r="215" spans="1:26" customFormat="1" x14ac:dyDescent="0.2">
      <c r="A215" s="131" t="s">
        <v>1507</v>
      </c>
      <c r="B215" s="107"/>
      <c r="C215" s="107"/>
      <c r="D215" s="107"/>
      <c r="E215" s="107"/>
      <c r="F215" s="94"/>
      <c r="G215" s="94"/>
      <c r="H215" s="95"/>
      <c r="I215" s="107"/>
    </row>
    <row r="216" spans="1:26" customFormat="1" x14ac:dyDescent="0.2">
      <c r="A216" s="131"/>
      <c r="B216" s="107"/>
      <c r="C216" s="107"/>
      <c r="D216" s="107"/>
      <c r="E216" s="107"/>
      <c r="F216" s="94"/>
      <c r="G216" s="94"/>
      <c r="H216" s="95"/>
      <c r="I216" s="107"/>
    </row>
    <row r="217" spans="1:26" x14ac:dyDescent="0.2">
      <c r="A217" s="67" t="s">
        <v>1541</v>
      </c>
      <c r="B217" s="98"/>
      <c r="C217" s="98"/>
      <c r="D217" s="98"/>
      <c r="F217" s="139"/>
      <c r="G217" s="140"/>
      <c r="H217" s="136"/>
      <c r="Q217"/>
      <c r="R217"/>
      <c r="S217"/>
      <c r="T217"/>
      <c r="U217"/>
      <c r="V217"/>
      <c r="W217"/>
      <c r="X217"/>
      <c r="Y217"/>
      <c r="Z217"/>
    </row>
    <row r="218" spans="1:26" x14ac:dyDescent="0.2">
      <c r="A218" s="67"/>
      <c r="B218" s="98"/>
      <c r="C218" s="98"/>
      <c r="D218" s="98"/>
      <c r="F218" s="139"/>
      <c r="G218" s="140"/>
      <c r="H218" s="136"/>
    </row>
    <row r="220" spans="1:26" ht="12.75" customHeight="1" x14ac:dyDescent="0.2">
      <c r="A220" s="279" t="s">
        <v>617</v>
      </c>
      <c r="B220" s="279"/>
      <c r="C220" s="279"/>
      <c r="D220" s="279"/>
      <c r="E220" s="279"/>
      <c r="F220" s="279"/>
      <c r="G220" s="279"/>
      <c r="H220" s="279"/>
      <c r="I220" s="279"/>
      <c r="J220" s="279"/>
      <c r="K220" s="279"/>
      <c r="L220" s="279"/>
    </row>
    <row r="221" spans="1:26" x14ac:dyDescent="0.2">
      <c r="A221" s="279"/>
      <c r="B221" s="279"/>
      <c r="C221" s="279"/>
      <c r="D221" s="279"/>
      <c r="E221" s="279"/>
      <c r="F221" s="279"/>
      <c r="G221" s="279"/>
      <c r="H221" s="279"/>
      <c r="I221" s="279"/>
      <c r="J221" s="279"/>
      <c r="K221" s="279"/>
      <c r="L221" s="279"/>
    </row>
    <row r="222" spans="1:26" x14ac:dyDescent="0.2">
      <c r="A222" s="279"/>
      <c r="B222" s="279"/>
      <c r="C222" s="279"/>
      <c r="D222" s="279"/>
      <c r="E222" s="279"/>
      <c r="F222" s="279"/>
      <c r="G222" s="279"/>
      <c r="H222" s="279"/>
      <c r="I222" s="279"/>
      <c r="J222" s="279"/>
      <c r="K222" s="279"/>
      <c r="L222" s="279"/>
    </row>
    <row r="223" spans="1:26" x14ac:dyDescent="0.2">
      <c r="A223" s="279"/>
      <c r="B223" s="279"/>
      <c r="C223" s="279"/>
      <c r="D223" s="279"/>
      <c r="E223" s="279"/>
      <c r="F223" s="279"/>
      <c r="G223" s="279"/>
      <c r="H223" s="279"/>
      <c r="I223" s="279"/>
      <c r="J223" s="279"/>
      <c r="K223" s="279"/>
      <c r="L223" s="279"/>
    </row>
    <row r="224" spans="1:26" x14ac:dyDescent="0.2">
      <c r="A224" s="279"/>
      <c r="B224" s="279"/>
      <c r="C224" s="279"/>
      <c r="D224" s="279"/>
      <c r="E224" s="279"/>
      <c r="F224" s="279"/>
      <c r="G224" s="279"/>
      <c r="H224" s="279"/>
      <c r="I224" s="279"/>
      <c r="J224" s="279"/>
      <c r="K224" s="279"/>
      <c r="L224" s="279"/>
    </row>
    <row r="225" spans="1:12" x14ac:dyDescent="0.2">
      <c r="A225" s="279"/>
      <c r="B225" s="279"/>
      <c r="C225" s="279"/>
      <c r="D225" s="279"/>
      <c r="E225" s="279"/>
      <c r="F225" s="279"/>
      <c r="G225" s="279"/>
      <c r="H225" s="279"/>
      <c r="I225" s="279"/>
      <c r="J225" s="279"/>
      <c r="K225" s="279"/>
      <c r="L225" s="279"/>
    </row>
    <row r="226" spans="1:12" x14ac:dyDescent="0.2">
      <c r="A226" s="279"/>
      <c r="B226" s="279"/>
      <c r="C226" s="279"/>
      <c r="D226" s="279"/>
      <c r="E226" s="279"/>
      <c r="F226" s="279"/>
      <c r="G226" s="279"/>
      <c r="H226" s="279"/>
      <c r="I226" s="279"/>
      <c r="J226" s="279"/>
      <c r="K226" s="279"/>
      <c r="L226" s="279"/>
    </row>
    <row r="227" spans="1:12" x14ac:dyDescent="0.2">
      <c r="A227" s="279"/>
      <c r="B227" s="279"/>
      <c r="C227" s="279"/>
      <c r="D227" s="279"/>
      <c r="E227" s="279"/>
      <c r="F227" s="279"/>
      <c r="G227" s="279"/>
      <c r="H227" s="279"/>
      <c r="I227" s="279"/>
      <c r="J227" s="279"/>
      <c r="K227" s="279"/>
      <c r="L227" s="279"/>
    </row>
    <row r="228" spans="1:12" x14ac:dyDescent="0.2">
      <c r="A228" s="279"/>
      <c r="B228" s="279"/>
      <c r="C228" s="279"/>
      <c r="D228" s="279"/>
      <c r="E228" s="279"/>
      <c r="F228" s="279"/>
      <c r="G228" s="279"/>
      <c r="H228" s="279"/>
      <c r="I228" s="279"/>
      <c r="J228" s="279"/>
      <c r="K228" s="279"/>
      <c r="L228" s="279"/>
    </row>
    <row r="229" spans="1:12" x14ac:dyDescent="0.2">
      <c r="A229" s="279"/>
      <c r="B229" s="279"/>
      <c r="C229" s="279"/>
      <c r="D229" s="279"/>
      <c r="E229" s="279"/>
      <c r="F229" s="279"/>
      <c r="G229" s="279"/>
      <c r="H229" s="279"/>
      <c r="I229" s="279"/>
      <c r="J229" s="279"/>
      <c r="K229" s="279"/>
      <c r="L229" s="279"/>
    </row>
  </sheetData>
  <mergeCells count="1">
    <mergeCell ref="A220:L229"/>
  </mergeCells>
  <hyperlinks>
    <hyperlink ref="E4" r:id="rId1" xr:uid="{C2980D34-8D5F-4DCE-8974-E2CDD0BFD9FB}"/>
    <hyperlink ref="C4" r:id="rId2" xr:uid="{93496F3C-2D19-4477-8F68-B71CF7F3AD64}"/>
  </hyperlinks>
  <pageMargins left="0.7" right="0.7" top="0.75" bottom="0.75" header="0.3" footer="0.3"/>
  <pageSetup orientation="portrait" horizontalDpi="300"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E722F-C43B-49E7-B143-BFEA57F76272}">
  <dimension ref="A1:EK229"/>
  <sheetViews>
    <sheetView workbookViewId="0">
      <selection activeCell="B1" sqref="B1"/>
    </sheetView>
  </sheetViews>
  <sheetFormatPr defaultColWidth="9.140625" defaultRowHeight="12.75" x14ac:dyDescent="0.2"/>
  <cols>
    <col min="1" max="1" width="32.7109375" style="100" customWidth="1"/>
    <col min="2" max="2" width="15.42578125" style="100" customWidth="1"/>
    <col min="3" max="3" width="24" style="100" customWidth="1"/>
    <col min="4" max="4" width="15.5703125" style="100" bestFit="1" customWidth="1"/>
    <col min="5" max="5" width="15.5703125" style="99" bestFit="1" customWidth="1"/>
    <col min="6" max="6" width="10.42578125" style="100" bestFit="1" customWidth="1"/>
    <col min="7" max="7" width="12.42578125" style="100" customWidth="1"/>
    <col min="8" max="8" width="11.28515625" style="100" bestFit="1" customWidth="1"/>
    <col min="9" max="9" width="10.7109375" style="100" customWidth="1"/>
    <col min="10" max="10" width="10.5703125" style="100" customWidth="1"/>
    <col min="11" max="11" width="10.42578125" style="100" customWidth="1"/>
    <col min="12" max="12" width="11.28515625" style="100" bestFit="1" customWidth="1"/>
    <col min="13" max="13" width="16.140625" style="100" customWidth="1"/>
    <col min="14" max="16" width="12.5703125" style="100" bestFit="1" customWidth="1"/>
    <col min="17" max="17" width="6.28515625" style="100" bestFit="1" customWidth="1"/>
    <col min="18" max="18" width="10.140625" style="100" bestFit="1" customWidth="1"/>
    <col min="19" max="19" width="11.7109375" style="100" customWidth="1"/>
    <col min="20" max="20" width="8.28515625" style="100" bestFit="1" customWidth="1"/>
    <col min="21" max="21" width="14.5703125" style="100" bestFit="1" customWidth="1"/>
    <col min="22" max="22" width="7.42578125" style="100" bestFit="1" customWidth="1"/>
    <col min="23" max="16384" width="9.140625" style="100"/>
  </cols>
  <sheetData>
    <row r="1" spans="1:26" ht="15.75" x14ac:dyDescent="0.25">
      <c r="A1" s="5" t="s">
        <v>558</v>
      </c>
      <c r="B1" s="215"/>
      <c r="C1" s="154">
        <v>44680</v>
      </c>
      <c r="D1" s="226"/>
      <c r="E1" s="153"/>
      <c r="F1" s="231"/>
      <c r="G1" s="236"/>
      <c r="H1" s="239"/>
      <c r="I1" s="236"/>
      <c r="J1" s="239"/>
      <c r="K1" s="240"/>
      <c r="L1" s="240"/>
      <c r="M1" s="238"/>
      <c r="N1" s="238"/>
      <c r="O1" s="244"/>
      <c r="P1" s="244"/>
      <c r="Q1" s="245"/>
      <c r="R1" s="244"/>
      <c r="S1" s="244"/>
      <c r="T1" s="244"/>
      <c r="U1" s="246"/>
      <c r="V1" s="134"/>
    </row>
    <row r="2" spans="1:26" ht="15.75" x14ac:dyDescent="0.25">
      <c r="A2" s="39" t="s">
        <v>580</v>
      </c>
      <c r="B2" s="98"/>
      <c r="C2" s="143"/>
      <c r="D2" s="47"/>
      <c r="E2" s="47"/>
      <c r="F2" s="232"/>
      <c r="G2" s="236"/>
      <c r="H2" s="265"/>
      <c r="I2" s="270"/>
      <c r="J2" s="270"/>
      <c r="K2" s="270"/>
      <c r="L2" s="270"/>
      <c r="M2" s="270"/>
      <c r="N2" s="270"/>
      <c r="O2" s="270"/>
      <c r="P2" s="270"/>
      <c r="Q2" s="203"/>
      <c r="R2" s="203"/>
      <c r="S2" s="203"/>
      <c r="T2" s="203"/>
      <c r="U2" s="203"/>
    </row>
    <row r="3" spans="1:26" ht="15.75" x14ac:dyDescent="0.25">
      <c r="A3" s="39" t="s">
        <v>1477</v>
      </c>
      <c r="B3" s="98"/>
      <c r="C3" s="98"/>
      <c r="D3" s="47"/>
      <c r="E3" s="47"/>
      <c r="F3" s="232"/>
      <c r="G3" s="236"/>
      <c r="H3" s="270"/>
      <c r="I3" s="270"/>
      <c r="J3" s="270"/>
      <c r="K3" s="270"/>
      <c r="L3" s="270"/>
      <c r="M3" s="270"/>
      <c r="N3" s="270"/>
      <c r="O3" s="270"/>
      <c r="P3" s="270"/>
      <c r="Q3" s="203"/>
      <c r="R3" s="203"/>
      <c r="S3" s="203"/>
      <c r="T3" s="203"/>
      <c r="U3" s="203"/>
    </row>
    <row r="4" spans="1:26" s="7" customFormat="1" ht="15.75" x14ac:dyDescent="0.25">
      <c r="A4" s="98"/>
      <c r="B4" s="126"/>
      <c r="C4" s="207" t="s">
        <v>591</v>
      </c>
      <c r="D4" s="126"/>
      <c r="E4" s="127" t="s">
        <v>559</v>
      </c>
      <c r="F4" s="232"/>
      <c r="G4" s="236"/>
      <c r="H4" s="257"/>
      <c r="I4" s="257"/>
      <c r="J4" s="257"/>
      <c r="K4" s="257"/>
      <c r="L4" s="257"/>
      <c r="M4" s="257"/>
      <c r="N4" s="257"/>
      <c r="O4" s="258"/>
      <c r="P4" s="266"/>
      <c r="Q4" s="203"/>
      <c r="R4" s="203"/>
      <c r="S4" s="203"/>
      <c r="T4" s="203"/>
      <c r="U4" s="203"/>
      <c r="V4" s="203"/>
      <c r="W4" s="203"/>
      <c r="X4" s="203"/>
      <c r="Y4" s="100"/>
      <c r="Z4" s="100"/>
    </row>
    <row r="5" spans="1:26" s="7" customFormat="1" ht="15.75" x14ac:dyDescent="0.25">
      <c r="A5" s="98"/>
      <c r="B5" s="126"/>
      <c r="C5" s="207"/>
      <c r="D5" s="126"/>
      <c r="E5" s="127"/>
      <c r="F5" s="232"/>
      <c r="G5" s="236"/>
      <c r="H5" s="259"/>
      <c r="I5" s="257"/>
      <c r="J5" s="257"/>
      <c r="K5" s="257"/>
      <c r="L5" s="257"/>
      <c r="M5" s="257"/>
      <c r="N5" s="257"/>
      <c r="O5" s="267"/>
      <c r="P5" s="267"/>
      <c r="Q5" s="241"/>
      <c r="R5" s="241"/>
      <c r="S5" s="241"/>
      <c r="T5" s="241"/>
      <c r="U5" s="241"/>
      <c r="V5" s="241"/>
      <c r="W5" s="241"/>
      <c r="X5" s="241"/>
    </row>
    <row r="6" spans="1:26" s="7" customFormat="1" ht="15.75" x14ac:dyDescent="0.25">
      <c r="A6" s="98"/>
      <c r="B6" s="126"/>
      <c r="C6" s="207"/>
      <c r="D6" s="126"/>
      <c r="E6" s="127"/>
      <c r="F6" s="146"/>
      <c r="G6" s="239"/>
      <c r="H6" s="271"/>
      <c r="I6" s="271"/>
      <c r="J6" s="271"/>
      <c r="K6" s="271"/>
      <c r="L6" s="271"/>
      <c r="M6" s="271"/>
      <c r="N6" s="271"/>
      <c r="O6" s="268"/>
      <c r="P6" s="268"/>
      <c r="Q6" s="241"/>
      <c r="R6" s="241"/>
      <c r="S6" s="241"/>
      <c r="T6" s="241"/>
      <c r="U6" s="241"/>
      <c r="V6" s="241"/>
      <c r="W6" s="241"/>
      <c r="X6" s="241"/>
    </row>
    <row r="7" spans="1:26" s="7" customFormat="1" ht="15.75" x14ac:dyDescent="0.25">
      <c r="A7" s="187" t="s">
        <v>726</v>
      </c>
      <c r="B7" s="196"/>
      <c r="C7" s="196"/>
      <c r="D7" s="191"/>
      <c r="E7" s="191"/>
      <c r="F7" s="146"/>
      <c r="G7" s="239"/>
      <c r="H7" s="271"/>
      <c r="I7" s="271"/>
      <c r="J7" s="271"/>
      <c r="K7" s="271"/>
      <c r="L7" s="271"/>
      <c r="M7" s="271"/>
      <c r="N7" s="271"/>
      <c r="O7" s="248"/>
      <c r="P7" s="241"/>
      <c r="Q7" s="241"/>
      <c r="R7" s="241"/>
      <c r="S7" s="241"/>
      <c r="T7" s="241"/>
      <c r="U7" s="241"/>
      <c r="V7" s="241"/>
      <c r="W7" s="241"/>
      <c r="X7" s="241"/>
      <c r="Y7" s="241"/>
    </row>
    <row r="8" spans="1:26" s="7" customFormat="1" ht="15.75" x14ac:dyDescent="0.25">
      <c r="A8" s="144" t="s">
        <v>727</v>
      </c>
      <c r="B8" s="196"/>
      <c r="C8" s="196"/>
      <c r="D8" s="191"/>
      <c r="E8" s="191"/>
      <c r="F8" s="146"/>
      <c r="G8" s="233"/>
      <c r="H8" s="271"/>
      <c r="I8" s="271"/>
      <c r="J8" s="271"/>
      <c r="K8" s="271"/>
      <c r="L8" s="271"/>
      <c r="M8" s="271"/>
      <c r="N8" s="271"/>
      <c r="O8" s="249"/>
      <c r="T8" s="241"/>
      <c r="U8" s="241"/>
      <c r="V8" s="241"/>
      <c r="W8" s="241"/>
      <c r="X8" s="241"/>
      <c r="Y8" s="241"/>
    </row>
    <row r="9" spans="1:26" s="7" customFormat="1" ht="15.75" x14ac:dyDescent="0.25">
      <c r="A9" s="187"/>
      <c r="B9" s="189" t="s">
        <v>728</v>
      </c>
      <c r="C9" s="189" t="s">
        <v>729</v>
      </c>
      <c r="D9" s="190" t="s">
        <v>730</v>
      </c>
      <c r="E9" s="190" t="s">
        <v>731</v>
      </c>
      <c r="F9" s="146"/>
      <c r="G9" s="146"/>
      <c r="H9" s="271"/>
      <c r="I9" s="271"/>
      <c r="J9" s="271"/>
      <c r="K9" s="271"/>
      <c r="L9" s="271"/>
      <c r="M9" s="271"/>
      <c r="N9" s="271"/>
      <c r="O9" s="249"/>
      <c r="T9" s="241"/>
      <c r="U9" s="241"/>
      <c r="V9" s="241"/>
      <c r="W9" s="241"/>
      <c r="X9" s="241"/>
    </row>
    <row r="10" spans="1:26" s="7" customFormat="1" ht="15.75" x14ac:dyDescent="0.25">
      <c r="A10" s="187"/>
      <c r="B10" s="189" t="s">
        <v>579</v>
      </c>
      <c r="C10" s="189" t="s">
        <v>579</v>
      </c>
      <c r="D10" s="190"/>
      <c r="E10" s="190"/>
      <c r="F10" s="146"/>
      <c r="G10" s="146"/>
      <c r="H10" s="147"/>
      <c r="I10" s="146"/>
      <c r="J10" s="148"/>
      <c r="K10" s="148"/>
      <c r="L10" s="148"/>
      <c r="M10" s="148"/>
      <c r="O10" s="249"/>
      <c r="T10" s="241"/>
      <c r="U10" s="241"/>
      <c r="V10" s="241"/>
      <c r="W10" s="241"/>
      <c r="X10" s="241"/>
    </row>
    <row r="11" spans="1:26" s="7" customFormat="1" ht="15.75" x14ac:dyDescent="0.25">
      <c r="A11" s="144">
        <v>2022</v>
      </c>
      <c r="B11" s="196">
        <v>9.5200000000000007E-2</v>
      </c>
      <c r="C11" s="196">
        <v>0.1353</v>
      </c>
      <c r="D11" s="191">
        <v>5</v>
      </c>
      <c r="E11" s="191">
        <v>0</v>
      </c>
      <c r="F11" s="146"/>
      <c r="G11" s="146"/>
      <c r="H11" s="253"/>
      <c r="I11" s="272"/>
      <c r="J11" s="272"/>
      <c r="K11" s="272"/>
      <c r="L11" s="272"/>
      <c r="M11" s="272"/>
      <c r="N11" s="272"/>
      <c r="O11" s="249"/>
      <c r="T11" s="241"/>
      <c r="U11" s="241"/>
      <c r="V11" s="241"/>
      <c r="W11" s="241"/>
      <c r="X11" s="241"/>
    </row>
    <row r="12" spans="1:26" s="7" customFormat="1" x14ac:dyDescent="0.2">
      <c r="A12" s="144">
        <v>2021</v>
      </c>
      <c r="B12" s="196">
        <v>8.3299999999999999E-2</v>
      </c>
      <c r="C12" s="196">
        <v>0.1176</v>
      </c>
      <c r="D12" s="191">
        <v>10</v>
      </c>
      <c r="E12" s="191">
        <v>1</v>
      </c>
      <c r="F12" s="146"/>
      <c r="G12" s="146"/>
      <c r="H12" s="272"/>
      <c r="I12" s="272"/>
      <c r="J12" s="272"/>
      <c r="K12" s="272"/>
      <c r="L12" s="272"/>
      <c r="M12" s="272"/>
      <c r="N12" s="272"/>
      <c r="O12" s="249"/>
    </row>
    <row r="13" spans="1:26" s="7" customFormat="1" x14ac:dyDescent="0.2">
      <c r="A13" s="144">
        <v>2020</v>
      </c>
      <c r="B13" s="196">
        <v>6.25E-2</v>
      </c>
      <c r="C13" s="196">
        <v>8.6300000000000002E-2</v>
      </c>
      <c r="D13" s="191">
        <v>6</v>
      </c>
      <c r="E13" s="191">
        <v>42</v>
      </c>
      <c r="F13" s="146"/>
      <c r="G13" s="146"/>
      <c r="H13" s="272"/>
      <c r="I13" s="272"/>
      <c r="J13" s="272"/>
      <c r="K13" s="272"/>
      <c r="L13" s="272"/>
      <c r="M13" s="272"/>
      <c r="N13" s="272"/>
    </row>
    <row r="14" spans="1:26" s="7" customFormat="1" x14ac:dyDescent="0.2">
      <c r="A14" s="144">
        <v>2019</v>
      </c>
      <c r="B14" s="196">
        <v>8.6499999999999994E-2</v>
      </c>
      <c r="C14" s="196">
        <v>9.8000000000000004E-2</v>
      </c>
      <c r="D14" s="191">
        <v>6</v>
      </c>
      <c r="E14" s="191">
        <v>0</v>
      </c>
      <c r="F14" s="146"/>
      <c r="G14" s="146"/>
      <c r="H14" s="272"/>
      <c r="I14" s="272"/>
      <c r="J14" s="272"/>
      <c r="K14" s="272"/>
      <c r="L14" s="272"/>
      <c r="M14" s="272"/>
      <c r="N14" s="272"/>
    </row>
    <row r="15" spans="1:26" s="7" customFormat="1" x14ac:dyDescent="0.2">
      <c r="A15" s="144">
        <v>2018</v>
      </c>
      <c r="B15" s="196">
        <v>0.10059999999999999</v>
      </c>
      <c r="C15" s="196">
        <v>0.1348</v>
      </c>
      <c r="D15" s="191">
        <v>8</v>
      </c>
      <c r="E15" s="191">
        <v>0</v>
      </c>
      <c r="F15" s="146"/>
      <c r="G15" s="146"/>
      <c r="H15" s="272"/>
      <c r="I15" s="272"/>
      <c r="J15" s="272"/>
      <c r="K15" s="272"/>
      <c r="L15" s="272"/>
      <c r="M15" s="272"/>
      <c r="N15" s="272"/>
    </row>
    <row r="16" spans="1:26" s="7" customFormat="1" x14ac:dyDescent="0.2">
      <c r="A16" s="144">
        <v>2017</v>
      </c>
      <c r="B16" s="196">
        <v>8.6999999999999994E-2</v>
      </c>
      <c r="C16" s="196">
        <v>0.11360000000000001</v>
      </c>
      <c r="D16" s="191">
        <v>4</v>
      </c>
      <c r="E16" s="191">
        <v>2</v>
      </c>
      <c r="F16" s="146"/>
      <c r="G16" s="146"/>
      <c r="H16" s="272"/>
      <c r="I16" s="272"/>
      <c r="J16" s="272"/>
      <c r="K16" s="272"/>
      <c r="L16" s="272"/>
      <c r="M16" s="272"/>
      <c r="N16" s="272"/>
    </row>
    <row r="17" spans="1:21" s="7" customFormat="1" x14ac:dyDescent="0.2">
      <c r="A17" s="144">
        <v>2016</v>
      </c>
      <c r="B17" s="196">
        <v>8.2000000000000003E-2</v>
      </c>
      <c r="C17" s="196">
        <v>0.1051</v>
      </c>
      <c r="D17" s="191">
        <v>2</v>
      </c>
      <c r="E17" s="191">
        <v>2</v>
      </c>
      <c r="F17" s="146"/>
      <c r="G17" s="146"/>
      <c r="H17" s="272"/>
      <c r="I17" s="272"/>
      <c r="J17" s="272"/>
      <c r="K17" s="272"/>
      <c r="L17" s="272"/>
      <c r="M17" s="272"/>
      <c r="N17" s="272"/>
    </row>
    <row r="18" spans="1:21" s="7" customFormat="1" x14ac:dyDescent="0.2">
      <c r="A18" s="144">
        <v>2015</v>
      </c>
      <c r="B18" s="196">
        <v>0.1</v>
      </c>
      <c r="C18" s="196">
        <v>0.1308</v>
      </c>
      <c r="D18" s="191">
        <v>3</v>
      </c>
      <c r="E18" s="191">
        <v>3</v>
      </c>
      <c r="F18" s="146"/>
      <c r="G18" s="146"/>
      <c r="H18" s="272"/>
      <c r="I18" s="272"/>
      <c r="J18" s="272"/>
      <c r="K18" s="272"/>
      <c r="L18" s="272"/>
      <c r="M18" s="272"/>
      <c r="N18" s="272"/>
    </row>
    <row r="19" spans="1:21" s="7" customFormat="1" ht="15.75" x14ac:dyDescent="0.2">
      <c r="A19" s="144">
        <v>2014</v>
      </c>
      <c r="B19" s="196">
        <v>0.1111</v>
      </c>
      <c r="C19" s="196">
        <v>0.17499999999999999</v>
      </c>
      <c r="D19" s="191">
        <v>8</v>
      </c>
      <c r="E19" s="191">
        <v>1</v>
      </c>
      <c r="F19" s="146"/>
      <c r="G19" s="146"/>
      <c r="H19" s="253"/>
      <c r="I19" s="272"/>
      <c r="J19" s="272"/>
      <c r="K19" s="272"/>
      <c r="L19" s="272"/>
      <c r="M19" s="272"/>
      <c r="N19" s="272"/>
    </row>
    <row r="20" spans="1:21" s="7" customFormat="1" x14ac:dyDescent="0.2">
      <c r="A20" s="144">
        <v>2013</v>
      </c>
      <c r="B20" s="196">
        <v>0.1176</v>
      </c>
      <c r="C20" s="196">
        <v>0.20380000000000001</v>
      </c>
      <c r="D20" s="191">
        <v>19</v>
      </c>
      <c r="E20" s="191">
        <v>0</v>
      </c>
      <c r="F20" s="146"/>
      <c r="G20" s="146"/>
      <c r="H20" s="272"/>
      <c r="I20" s="272"/>
      <c r="J20" s="272"/>
      <c r="K20" s="272"/>
      <c r="L20" s="272"/>
      <c r="M20" s="272"/>
      <c r="N20" s="272"/>
    </row>
    <row r="21" spans="1:21" s="7" customFormat="1" x14ac:dyDescent="0.2">
      <c r="A21" s="144">
        <v>2012</v>
      </c>
      <c r="B21" s="196">
        <v>0.125</v>
      </c>
      <c r="C21" s="196">
        <v>0.20200000000000001</v>
      </c>
      <c r="D21" s="191">
        <v>14</v>
      </c>
      <c r="E21" s="191">
        <v>1</v>
      </c>
      <c r="F21" s="146"/>
      <c r="G21" s="146"/>
      <c r="H21" s="272"/>
      <c r="I21" s="272"/>
      <c r="J21" s="272"/>
      <c r="K21" s="272"/>
      <c r="L21" s="272"/>
      <c r="M21" s="272"/>
      <c r="N21" s="272"/>
    </row>
    <row r="22" spans="1:21" s="7" customFormat="1" x14ac:dyDescent="0.2">
      <c r="A22" s="98"/>
      <c r="B22" s="126"/>
      <c r="C22" s="207"/>
      <c r="D22" s="126"/>
      <c r="E22" s="127"/>
      <c r="F22" s="128"/>
      <c r="G22" s="146"/>
      <c r="H22" s="272"/>
      <c r="I22" s="272"/>
      <c r="J22" s="272"/>
      <c r="K22" s="272"/>
      <c r="L22" s="272"/>
      <c r="M22" s="272"/>
      <c r="N22" s="272"/>
    </row>
    <row r="23" spans="1:21" s="7" customFormat="1" x14ac:dyDescent="0.2">
      <c r="A23" s="98"/>
      <c r="B23" s="126"/>
      <c r="C23" s="207"/>
      <c r="D23" s="126"/>
      <c r="E23" s="127"/>
      <c r="F23" s="128"/>
      <c r="K23" s="145"/>
      <c r="L23" s="145"/>
      <c r="M23" s="172"/>
      <c r="N23" s="146"/>
      <c r="O23" s="146"/>
      <c r="P23" s="147"/>
      <c r="Q23" s="146"/>
      <c r="R23" s="148"/>
      <c r="S23" s="148"/>
      <c r="T23" s="148"/>
      <c r="U23" s="148"/>
    </row>
    <row r="24" spans="1:21" s="7" customFormat="1" x14ac:dyDescent="0.2">
      <c r="A24" s="158" t="s">
        <v>137</v>
      </c>
      <c r="B24" s="162" t="s">
        <v>160</v>
      </c>
      <c r="C24" s="163" t="s">
        <v>623</v>
      </c>
      <c r="D24" s="164" t="s">
        <v>624</v>
      </c>
      <c r="E24" s="165"/>
      <c r="F24" s="162" t="s">
        <v>160</v>
      </c>
      <c r="G24" s="163" t="s">
        <v>623</v>
      </c>
      <c r="H24" s="164" t="s">
        <v>624</v>
      </c>
      <c r="I24" s="165"/>
      <c r="J24" s="162" t="s">
        <v>160</v>
      </c>
      <c r="K24" s="163" t="s">
        <v>623</v>
      </c>
      <c r="L24" s="164" t="s">
        <v>624</v>
      </c>
      <c r="M24" s="172"/>
      <c r="N24" s="162" t="s">
        <v>160</v>
      </c>
      <c r="O24" s="163" t="s">
        <v>623</v>
      </c>
      <c r="P24" s="164" t="s">
        <v>624</v>
      </c>
      <c r="Q24" s="146"/>
      <c r="R24" s="148"/>
      <c r="S24" s="148"/>
      <c r="T24" s="148"/>
      <c r="U24" s="148"/>
    </row>
    <row r="25" spans="1:21" s="7" customFormat="1" x14ac:dyDescent="0.2">
      <c r="A25" s="159"/>
      <c r="B25" s="166" t="s">
        <v>107</v>
      </c>
      <c r="C25" s="167" t="s">
        <v>107</v>
      </c>
      <c r="D25" s="168" t="s">
        <v>107</v>
      </c>
      <c r="E25" s="165"/>
      <c r="F25" s="166" t="s">
        <v>156</v>
      </c>
      <c r="G25" s="167" t="s">
        <v>156</v>
      </c>
      <c r="H25" s="168" t="s">
        <v>156</v>
      </c>
      <c r="I25" s="165"/>
      <c r="J25" s="166" t="s">
        <v>482</v>
      </c>
      <c r="K25" s="167" t="s">
        <v>482</v>
      </c>
      <c r="L25" s="168" t="s">
        <v>482</v>
      </c>
      <c r="M25" s="172"/>
      <c r="N25" s="166" t="s">
        <v>645</v>
      </c>
      <c r="O25" s="167" t="s">
        <v>645</v>
      </c>
      <c r="P25" s="168" t="s">
        <v>645</v>
      </c>
      <c r="Q25" s="146"/>
      <c r="R25" s="148"/>
      <c r="S25" s="148"/>
      <c r="T25" s="148"/>
      <c r="U25" s="148"/>
    </row>
    <row r="26" spans="1:21" s="7" customFormat="1" x14ac:dyDescent="0.2">
      <c r="A26" s="161" t="s">
        <v>866</v>
      </c>
      <c r="B26" s="169">
        <v>26</v>
      </c>
      <c r="C26" s="170">
        <v>5</v>
      </c>
      <c r="D26" s="171">
        <v>17</v>
      </c>
      <c r="E26" s="172"/>
      <c r="F26" s="173">
        <v>8.9389948762891892E-3</v>
      </c>
      <c r="G26" s="175">
        <v>7.8631487322477888E-3</v>
      </c>
      <c r="H26" s="174">
        <v>1.4566668123952327E-2</v>
      </c>
      <c r="I26" s="172"/>
      <c r="J26" s="169">
        <v>13</v>
      </c>
      <c r="K26" s="170">
        <v>5</v>
      </c>
      <c r="L26" s="171">
        <v>5</v>
      </c>
      <c r="M26" s="172"/>
      <c r="N26" s="173">
        <v>3.9509264856975257E-2</v>
      </c>
      <c r="O26" s="175">
        <v>1.2817471258471779E-2</v>
      </c>
      <c r="P26" s="174">
        <v>3.5509065958130165E-2</v>
      </c>
      <c r="Q26" s="146"/>
      <c r="R26" s="148"/>
      <c r="S26" s="148"/>
      <c r="T26" s="148"/>
      <c r="U26" s="148"/>
    </row>
    <row r="27" spans="1:21" s="7" customFormat="1" x14ac:dyDescent="0.2">
      <c r="A27" s="161" t="s">
        <v>146</v>
      </c>
      <c r="B27" s="169">
        <v>60</v>
      </c>
      <c r="C27" s="170">
        <v>63</v>
      </c>
      <c r="D27" s="171">
        <v>86</v>
      </c>
      <c r="E27" s="172"/>
      <c r="F27" s="173">
        <v>7.9613384911032745E-3</v>
      </c>
      <c r="G27" s="175">
        <v>1.3327977458150368E-2</v>
      </c>
      <c r="H27" s="174">
        <v>1.2120998536811676E-2</v>
      </c>
      <c r="I27" s="172"/>
      <c r="J27" s="169">
        <v>34</v>
      </c>
      <c r="K27" s="170">
        <v>37</v>
      </c>
      <c r="L27" s="171">
        <v>38</v>
      </c>
      <c r="M27" s="172"/>
      <c r="N27" s="173">
        <v>2.0179180163729507E-2</v>
      </c>
      <c r="O27" s="175">
        <v>2.1887882400240248E-2</v>
      </c>
      <c r="P27" s="174">
        <v>2.5481339936195838E-2</v>
      </c>
      <c r="Q27" s="146"/>
      <c r="R27" s="148"/>
      <c r="S27" s="148"/>
      <c r="T27" s="148"/>
      <c r="U27" s="148"/>
    </row>
    <row r="28" spans="1:21" s="7" customFormat="1" x14ac:dyDescent="0.2">
      <c r="A28" s="161" t="s">
        <v>143</v>
      </c>
      <c r="B28" s="169">
        <v>32</v>
      </c>
      <c r="C28" s="170">
        <v>18</v>
      </c>
      <c r="D28" s="171">
        <v>30</v>
      </c>
      <c r="E28" s="172"/>
      <c r="F28" s="173">
        <v>2.4353804891728729E-2</v>
      </c>
      <c r="G28" s="175">
        <v>7.9490743069108357E-3</v>
      </c>
      <c r="H28" s="174">
        <v>1.4385963507428892E-2</v>
      </c>
      <c r="I28" s="172"/>
      <c r="J28" s="169">
        <v>31</v>
      </c>
      <c r="K28" s="170">
        <v>7</v>
      </c>
      <c r="L28" s="171">
        <v>18</v>
      </c>
      <c r="M28" s="172"/>
      <c r="N28" s="173">
        <v>2.4687384045896633E-2</v>
      </c>
      <c r="O28" s="175">
        <v>2.1888187613615714E-2</v>
      </c>
      <c r="P28" s="174">
        <v>2.4490560257260655E-2</v>
      </c>
      <c r="Q28" s="146"/>
      <c r="R28" s="148"/>
      <c r="S28" s="148"/>
      <c r="T28" s="148"/>
      <c r="U28" s="148"/>
    </row>
    <row r="29" spans="1:21" s="7" customFormat="1" x14ac:dyDescent="0.2">
      <c r="A29" s="161" t="s">
        <v>197</v>
      </c>
      <c r="B29" s="169">
        <v>21</v>
      </c>
      <c r="C29" s="170">
        <v>13</v>
      </c>
      <c r="D29" s="171">
        <v>29</v>
      </c>
      <c r="E29" s="172"/>
      <c r="F29" s="173">
        <v>3.3517213935959446E-2</v>
      </c>
      <c r="G29" s="175">
        <v>1.846056625091002E-2</v>
      </c>
      <c r="H29" s="174">
        <v>7.2550548785822542E-3</v>
      </c>
      <c r="I29" s="172"/>
      <c r="J29" s="169">
        <v>21</v>
      </c>
      <c r="K29" s="170">
        <v>10</v>
      </c>
      <c r="L29" s="171">
        <v>7</v>
      </c>
      <c r="M29" s="172"/>
      <c r="N29" s="173">
        <v>3.3517213935959446E-2</v>
      </c>
      <c r="O29" s="175">
        <v>2.3056575671113404E-2</v>
      </c>
      <c r="P29" s="174">
        <v>1.8507887931282746E-2</v>
      </c>
      <c r="Q29" s="146"/>
      <c r="R29" s="148"/>
      <c r="S29" s="148"/>
      <c r="T29" s="148"/>
      <c r="U29" s="148"/>
    </row>
    <row r="30" spans="1:21" s="7" customFormat="1" ht="15.75" x14ac:dyDescent="0.25">
      <c r="A30" s="161" t="s">
        <v>142</v>
      </c>
      <c r="B30" s="169">
        <v>66</v>
      </c>
      <c r="C30" s="170">
        <v>60</v>
      </c>
      <c r="D30" s="171">
        <v>109</v>
      </c>
      <c r="E30" s="172"/>
      <c r="F30" s="173">
        <v>2.0519534884096326E-2</v>
      </c>
      <c r="G30" s="175">
        <v>2.4767249080426698E-2</v>
      </c>
      <c r="H30" s="174">
        <v>2.9388138930279997E-2</v>
      </c>
      <c r="I30" s="172"/>
      <c r="J30" s="169">
        <v>64</v>
      </c>
      <c r="K30" s="170">
        <v>57</v>
      </c>
      <c r="L30" s="171">
        <v>85</v>
      </c>
      <c r="M30" s="172"/>
      <c r="N30" s="173">
        <v>2.4483613134823435E-2</v>
      </c>
      <c r="O30" s="175">
        <v>2.6337845697063877E-2</v>
      </c>
      <c r="P30" s="174">
        <v>3.6155134279697063E-2</v>
      </c>
      <c r="Q30" s="146"/>
      <c r="R30" s="148"/>
      <c r="S30" s="148"/>
      <c r="T30" s="203"/>
      <c r="U30" s="148"/>
    </row>
    <row r="31" spans="1:21" s="7" customFormat="1" ht="15.75" x14ac:dyDescent="0.25">
      <c r="A31" s="161" t="s">
        <v>141</v>
      </c>
      <c r="B31" s="169">
        <v>65</v>
      </c>
      <c r="C31" s="170">
        <v>37</v>
      </c>
      <c r="D31" s="171">
        <v>83</v>
      </c>
      <c r="E31" s="172"/>
      <c r="F31" s="173">
        <v>1.6262562061891171E-2</v>
      </c>
      <c r="G31" s="175">
        <v>2.1270569352396448E-3</v>
      </c>
      <c r="H31" s="174">
        <v>1.2392321650966666E-3</v>
      </c>
      <c r="I31" s="172"/>
      <c r="J31" s="169">
        <v>41</v>
      </c>
      <c r="K31" s="170">
        <v>6</v>
      </c>
      <c r="L31" s="171">
        <v>9</v>
      </c>
      <c r="M31" s="172"/>
      <c r="N31" s="173">
        <v>1.953216063670514E-2</v>
      </c>
      <c r="O31" s="175">
        <v>1.2474425405495797E-2</v>
      </c>
      <c r="P31" s="174">
        <v>7.7649497923916837E-3</v>
      </c>
      <c r="Q31" s="146"/>
      <c r="R31" s="148"/>
      <c r="S31" s="148"/>
      <c r="T31" s="241"/>
      <c r="U31" s="148"/>
    </row>
    <row r="32" spans="1:21" s="7" customFormat="1" ht="15.75" x14ac:dyDescent="0.25">
      <c r="A32" s="161" t="s">
        <v>140</v>
      </c>
      <c r="B32" s="169">
        <v>72</v>
      </c>
      <c r="C32" s="170">
        <v>70</v>
      </c>
      <c r="D32" s="171">
        <v>87</v>
      </c>
      <c r="E32" s="172"/>
      <c r="F32" s="173">
        <v>1.6599183947615507E-2</v>
      </c>
      <c r="G32" s="175">
        <v>9.9502765726815594E-3</v>
      </c>
      <c r="H32" s="174">
        <v>9.174056235063538E-3</v>
      </c>
      <c r="I32" s="172"/>
      <c r="J32" s="169">
        <v>62</v>
      </c>
      <c r="K32" s="170">
        <v>45</v>
      </c>
      <c r="L32" s="171">
        <v>55</v>
      </c>
      <c r="M32" s="172"/>
      <c r="N32" s="173">
        <v>1.8343930379017881E-2</v>
      </c>
      <c r="O32" s="175">
        <v>1.5040979743121076E-2</v>
      </c>
      <c r="P32" s="174">
        <v>1.345756987055723E-2</v>
      </c>
      <c r="T32" s="241"/>
    </row>
    <row r="33" spans="1:26" s="7" customFormat="1" x14ac:dyDescent="0.2">
      <c r="A33" s="161" t="s">
        <v>198</v>
      </c>
      <c r="B33" s="169">
        <v>75</v>
      </c>
      <c r="C33" s="170">
        <v>56</v>
      </c>
      <c r="D33" s="171">
        <v>68</v>
      </c>
      <c r="E33" s="172"/>
      <c r="F33" s="173">
        <v>9.8058965479385623E-3</v>
      </c>
      <c r="G33" s="175">
        <v>5.235534890809317E-3</v>
      </c>
      <c r="H33" s="174">
        <v>2.7672740310468466E-3</v>
      </c>
      <c r="I33" s="172"/>
      <c r="J33" s="169">
        <v>43</v>
      </c>
      <c r="K33" s="170">
        <v>21</v>
      </c>
      <c r="L33" s="171">
        <v>16</v>
      </c>
      <c r="M33" s="172"/>
      <c r="N33" s="173">
        <v>1.1334751069757952E-2</v>
      </c>
      <c r="O33" s="175">
        <v>1.4303949747472849E-2</v>
      </c>
      <c r="P33" s="174">
        <v>1.3064365966930485E-2</v>
      </c>
    </row>
    <row r="34" spans="1:26" s="7" customFormat="1" x14ac:dyDescent="0.2">
      <c r="A34" s="161" t="s">
        <v>147</v>
      </c>
      <c r="B34" s="169">
        <v>28</v>
      </c>
      <c r="C34" s="170">
        <v>26</v>
      </c>
      <c r="D34" s="171">
        <v>35</v>
      </c>
      <c r="E34" s="172"/>
      <c r="F34" s="173">
        <v>1.9173974938793917E-2</v>
      </c>
      <c r="G34" s="175">
        <v>1.4387914210723329E-2</v>
      </c>
      <c r="H34" s="174">
        <v>1.0783703446582792E-2</v>
      </c>
      <c r="I34" s="172"/>
      <c r="J34" s="169">
        <v>28</v>
      </c>
      <c r="K34" s="170">
        <v>24</v>
      </c>
      <c r="L34" s="171">
        <v>25</v>
      </c>
      <c r="M34" s="172"/>
      <c r="N34" s="173">
        <v>1.9173974938793917E-2</v>
      </c>
      <c r="O34" s="175">
        <v>1.5790931775897046E-2</v>
      </c>
      <c r="P34" s="174">
        <v>1.6455760746004085E-2</v>
      </c>
    </row>
    <row r="35" spans="1:26" s="7" customFormat="1" x14ac:dyDescent="0.2">
      <c r="A35" s="161" t="s">
        <v>795</v>
      </c>
      <c r="B35" s="169">
        <v>30</v>
      </c>
      <c r="C35" s="170">
        <v>34</v>
      </c>
      <c r="D35" s="171">
        <v>49</v>
      </c>
      <c r="E35" s="172"/>
      <c r="F35" s="173">
        <v>2.6134061181702983E-2</v>
      </c>
      <c r="G35" s="175">
        <v>3.7316432153405778E-2</v>
      </c>
      <c r="H35" s="174">
        <v>3.619307771894377E-2</v>
      </c>
      <c r="I35" s="172"/>
      <c r="J35" s="169">
        <v>29</v>
      </c>
      <c r="K35" s="170">
        <v>33</v>
      </c>
      <c r="L35" s="171">
        <v>42</v>
      </c>
      <c r="M35" s="172"/>
      <c r="N35" s="173">
        <v>2.6865226159894739E-2</v>
      </c>
      <c r="O35" s="175">
        <v>3.9438069394022064E-2</v>
      </c>
      <c r="P35" s="174">
        <v>4.0819756875606815E-2</v>
      </c>
    </row>
    <row r="36" spans="1:26" s="7" customFormat="1" x14ac:dyDescent="0.2">
      <c r="A36" s="161" t="s">
        <v>145</v>
      </c>
      <c r="B36" s="169">
        <v>29</v>
      </c>
      <c r="C36" s="170">
        <v>14</v>
      </c>
      <c r="D36" s="171">
        <v>8</v>
      </c>
      <c r="E36" s="172"/>
      <c r="F36" s="173">
        <v>2.9831062475148121E-2</v>
      </c>
      <c r="G36" s="175">
        <v>3.2975898214608237E-2</v>
      </c>
      <c r="H36" s="174">
        <v>2.7663295533806195E-2</v>
      </c>
      <c r="I36" s="172"/>
      <c r="J36" s="169">
        <v>29</v>
      </c>
      <c r="K36" s="170">
        <v>14</v>
      </c>
      <c r="L36" s="171">
        <v>8</v>
      </c>
      <c r="M36" s="172"/>
      <c r="N36" s="173">
        <v>2.9831062475148121E-2</v>
      </c>
      <c r="O36" s="175">
        <v>3.2975898214608237E-2</v>
      </c>
      <c r="P36" s="174">
        <v>2.7663295533806195E-2</v>
      </c>
    </row>
    <row r="37" spans="1:26" s="48" customFormat="1" x14ac:dyDescent="0.2">
      <c r="A37" s="161" t="s">
        <v>625</v>
      </c>
      <c r="B37" s="169">
        <v>504</v>
      </c>
      <c r="C37" s="170">
        <v>400</v>
      </c>
      <c r="D37" s="171">
        <v>601</v>
      </c>
      <c r="E37" s="172"/>
      <c r="F37" s="173">
        <v>1.5444608905926372E-2</v>
      </c>
      <c r="G37" s="175">
        <v>1.5169762512125894E-2</v>
      </c>
      <c r="H37" s="174">
        <v>1.4382419179173721E-2</v>
      </c>
      <c r="I37" s="172"/>
      <c r="J37" s="169">
        <v>395</v>
      </c>
      <c r="K37" s="170">
        <v>259</v>
      </c>
      <c r="L37" s="171">
        <v>308</v>
      </c>
      <c r="M37" s="172"/>
      <c r="N37" s="173">
        <v>1.9896240940924313E-2</v>
      </c>
      <c r="O37" s="175">
        <v>2.2989555067316432E-2</v>
      </c>
      <c r="P37" s="174">
        <v>2.6078809641562728E-2</v>
      </c>
      <c r="Q37" s="7"/>
      <c r="R37" s="7"/>
      <c r="S37" s="7"/>
      <c r="T37" s="7"/>
      <c r="U37" s="7"/>
      <c r="V37" s="7"/>
      <c r="W37" s="7"/>
      <c r="X37" s="7"/>
      <c r="Y37" s="7"/>
      <c r="Z37" s="7"/>
    </row>
    <row r="38" spans="1:26" x14ac:dyDescent="0.2">
      <c r="A38" s="217"/>
      <c r="B38" s="169"/>
      <c r="C38" s="170"/>
      <c r="D38" s="171"/>
      <c r="E38" s="172"/>
      <c r="F38" s="173"/>
      <c r="G38" s="173"/>
      <c r="H38" s="174"/>
      <c r="I38" s="172"/>
      <c r="J38" s="169"/>
      <c r="K38" s="170"/>
      <c r="L38" s="171"/>
      <c r="N38" s="173"/>
      <c r="O38" s="175"/>
      <c r="P38" s="174"/>
      <c r="Q38" s="48"/>
      <c r="R38" s="48"/>
      <c r="S38" s="48"/>
      <c r="T38" s="48"/>
      <c r="U38" s="48"/>
      <c r="V38" s="48"/>
      <c r="W38" s="48"/>
      <c r="X38" s="48"/>
      <c r="Y38" s="48"/>
      <c r="Z38" s="48"/>
    </row>
    <row r="39" spans="1:26" x14ac:dyDescent="0.2">
      <c r="A39" s="160"/>
      <c r="B39" s="156"/>
      <c r="C39" s="157"/>
      <c r="D39" s="156"/>
      <c r="E39" s="157"/>
      <c r="F39" s="128"/>
      <c r="G39" s="7"/>
      <c r="H39" s="7"/>
      <c r="I39" s="7"/>
      <c r="J39" s="7"/>
      <c r="K39" s="145"/>
      <c r="L39" s="145"/>
      <c r="N39" s="146"/>
      <c r="O39" s="146"/>
      <c r="P39" s="147"/>
    </row>
    <row r="40" spans="1:26" x14ac:dyDescent="0.2">
      <c r="A40" s="5"/>
      <c r="B40" s="108" t="s">
        <v>138</v>
      </c>
      <c r="C40" s="12" t="s">
        <v>404</v>
      </c>
      <c r="D40" s="12" t="s">
        <v>195</v>
      </c>
      <c r="E40" s="108" t="s">
        <v>196</v>
      </c>
      <c r="F40" s="7"/>
      <c r="G40" s="48"/>
      <c r="K40" s="7"/>
      <c r="L40" s="7"/>
      <c r="N40" s="7"/>
      <c r="O40" s="7"/>
      <c r="P40" s="7"/>
    </row>
    <row r="41" spans="1:26" x14ac:dyDescent="0.2">
      <c r="A41" s="5" t="s">
        <v>1109</v>
      </c>
      <c r="B41" s="69">
        <v>32</v>
      </c>
      <c r="C41" s="69">
        <v>1</v>
      </c>
      <c r="D41" s="69">
        <v>0</v>
      </c>
      <c r="E41" s="69">
        <v>0</v>
      </c>
      <c r="F41" s="7"/>
      <c r="G41" s="48"/>
      <c r="K41" s="7"/>
      <c r="L41" s="7"/>
      <c r="N41" s="7"/>
      <c r="O41" s="7"/>
      <c r="P41" s="7"/>
    </row>
    <row r="42" spans="1:26" x14ac:dyDescent="0.2">
      <c r="A42" s="5" t="s">
        <v>1409</v>
      </c>
      <c r="B42" s="69">
        <v>33</v>
      </c>
      <c r="C42" s="69">
        <v>0</v>
      </c>
      <c r="D42" s="69">
        <v>0</v>
      </c>
      <c r="E42" s="69">
        <v>0</v>
      </c>
      <c r="F42" s="7"/>
      <c r="G42" s="48"/>
      <c r="K42" s="7"/>
      <c r="L42" s="7"/>
      <c r="N42" s="7"/>
      <c r="O42" s="7"/>
      <c r="P42" s="7"/>
    </row>
    <row r="43" spans="1:26" x14ac:dyDescent="0.2">
      <c r="A43" s="5" t="s">
        <v>1403</v>
      </c>
      <c r="B43" s="69">
        <v>19</v>
      </c>
      <c r="C43" s="69">
        <v>0</v>
      </c>
      <c r="D43" s="69">
        <v>12</v>
      </c>
      <c r="E43" s="69">
        <v>12</v>
      </c>
      <c r="F43" s="7"/>
      <c r="G43" s="48"/>
      <c r="K43" s="7"/>
      <c r="L43" s="7"/>
      <c r="N43" s="7"/>
      <c r="O43" s="7"/>
      <c r="P43" s="7"/>
    </row>
    <row r="44" spans="1:26" x14ac:dyDescent="0.2">
      <c r="A44" s="5" t="s">
        <v>1404</v>
      </c>
      <c r="B44" s="69">
        <v>30</v>
      </c>
      <c r="C44" s="69">
        <v>1</v>
      </c>
      <c r="D44" s="69">
        <v>1</v>
      </c>
      <c r="E44" s="69">
        <v>0</v>
      </c>
      <c r="F44" s="7"/>
      <c r="G44" s="48"/>
      <c r="K44" s="7"/>
      <c r="L44" s="7"/>
      <c r="N44" s="7"/>
      <c r="O44" s="7"/>
      <c r="P44" s="7"/>
    </row>
    <row r="45" spans="1:26" x14ac:dyDescent="0.2">
      <c r="A45" s="5" t="s">
        <v>1405</v>
      </c>
      <c r="B45" s="69">
        <v>37</v>
      </c>
      <c r="C45" s="69">
        <v>0</v>
      </c>
      <c r="D45" s="69">
        <v>0</v>
      </c>
      <c r="E45" s="69">
        <v>0</v>
      </c>
      <c r="F45" s="7"/>
      <c r="G45" s="48"/>
      <c r="K45" s="7"/>
      <c r="L45" s="7"/>
      <c r="N45" s="7"/>
      <c r="O45" s="7"/>
      <c r="P45" s="7"/>
    </row>
    <row r="46" spans="1:26" x14ac:dyDescent="0.2">
      <c r="A46" s="5" t="s">
        <v>1406</v>
      </c>
      <c r="B46" s="69">
        <v>27</v>
      </c>
      <c r="C46" s="69">
        <v>0</v>
      </c>
      <c r="D46" s="69">
        <v>0</v>
      </c>
      <c r="E46" s="69" t="s">
        <v>247</v>
      </c>
      <c r="F46" s="7"/>
      <c r="G46" s="48"/>
      <c r="K46" s="7"/>
      <c r="L46" s="7"/>
      <c r="N46" s="7"/>
      <c r="O46" s="7"/>
      <c r="P46" s="7"/>
    </row>
    <row r="47" spans="1:26" x14ac:dyDescent="0.2">
      <c r="A47" s="5" t="s">
        <v>1407</v>
      </c>
      <c r="B47" s="69">
        <v>35</v>
      </c>
      <c r="C47" s="69">
        <v>2</v>
      </c>
      <c r="D47" s="69">
        <v>0</v>
      </c>
      <c r="E47" s="69">
        <v>0</v>
      </c>
      <c r="F47" s="48"/>
      <c r="H47" s="48"/>
      <c r="I47" s="48"/>
      <c r="J47" s="48"/>
      <c r="K47" s="48"/>
      <c r="L47" s="48"/>
      <c r="N47" s="48"/>
      <c r="O47" s="48"/>
      <c r="P47" s="48"/>
    </row>
    <row r="48" spans="1:26" x14ac:dyDescent="0.2">
      <c r="A48" s="5" t="s">
        <v>1408</v>
      </c>
      <c r="B48" s="69">
        <v>39</v>
      </c>
      <c r="C48" s="69">
        <v>0</v>
      </c>
      <c r="D48" s="69">
        <v>1</v>
      </c>
      <c r="E48" s="69" t="s">
        <v>247</v>
      </c>
    </row>
    <row r="49" spans="1:26" s="7" customFormat="1" x14ac:dyDescent="0.2">
      <c r="A49" s="142"/>
      <c r="B49" s="106"/>
      <c r="C49" s="106"/>
      <c r="D49" s="106"/>
      <c r="E49" s="106"/>
      <c r="F49" s="100"/>
      <c r="G49" s="100"/>
      <c r="H49" s="100"/>
      <c r="I49" s="100"/>
      <c r="J49" s="100"/>
      <c r="K49" s="100"/>
      <c r="L49" s="100"/>
      <c r="M49" s="145"/>
      <c r="N49" s="100"/>
      <c r="O49" s="100"/>
      <c r="P49" s="100"/>
      <c r="Q49" s="100"/>
      <c r="R49" s="100"/>
      <c r="S49" s="100"/>
      <c r="T49" s="100"/>
      <c r="U49" s="100"/>
      <c r="V49" s="100"/>
      <c r="W49" s="100"/>
      <c r="X49" s="100"/>
      <c r="Y49" s="100"/>
      <c r="Z49" s="100"/>
    </row>
    <row r="50" spans="1:26" s="7" customFormat="1" x14ac:dyDescent="0.2">
      <c r="A50" s="116"/>
      <c r="B50" s="117" t="s">
        <v>194</v>
      </c>
      <c r="C50" s="117" t="s">
        <v>437</v>
      </c>
      <c r="D50" s="117" t="s">
        <v>438</v>
      </c>
      <c r="E50" s="117" t="s">
        <v>439</v>
      </c>
      <c r="F50" s="129"/>
      <c r="G50" s="100"/>
      <c r="L50" s="145"/>
      <c r="M50" s="145"/>
      <c r="N50" s="145"/>
      <c r="O50" s="146"/>
      <c r="P50" s="146"/>
      <c r="Q50" s="147"/>
      <c r="R50" s="146"/>
      <c r="S50" s="148"/>
      <c r="T50" s="148"/>
      <c r="U50" s="148"/>
      <c r="V50" s="148"/>
    </row>
    <row r="51" spans="1:26" s="7" customFormat="1" x14ac:dyDescent="0.2">
      <c r="A51" s="114" t="s">
        <v>1410</v>
      </c>
      <c r="B51" s="120">
        <v>174</v>
      </c>
      <c r="C51" s="121">
        <v>33.799999999999997</v>
      </c>
      <c r="D51" s="120">
        <v>169</v>
      </c>
      <c r="E51" s="120">
        <v>5</v>
      </c>
      <c r="F51" s="120"/>
      <c r="G51" s="121"/>
      <c r="H51" s="120"/>
      <c r="I51" s="120"/>
      <c r="L51" s="145"/>
      <c r="M51" s="145"/>
      <c r="N51" s="145"/>
      <c r="O51" s="146"/>
      <c r="P51" s="146"/>
      <c r="Q51" s="147"/>
      <c r="R51" s="146"/>
      <c r="S51" s="148"/>
      <c r="T51" s="148"/>
      <c r="U51" s="148"/>
      <c r="V51" s="148"/>
    </row>
    <row r="52" spans="1:26" s="7" customFormat="1" x14ac:dyDescent="0.2">
      <c r="A52" s="114" t="s">
        <v>1411</v>
      </c>
      <c r="B52" s="120">
        <v>166</v>
      </c>
      <c r="C52" s="121">
        <v>12.833333333333334</v>
      </c>
      <c r="D52" s="120">
        <v>154</v>
      </c>
      <c r="E52" s="120">
        <v>12</v>
      </c>
      <c r="F52" s="120"/>
      <c r="G52" s="121"/>
      <c r="H52" s="120"/>
      <c r="I52" s="120"/>
      <c r="L52" s="145"/>
      <c r="M52" s="145"/>
      <c r="N52" s="145"/>
      <c r="O52" s="146"/>
      <c r="P52" s="146"/>
      <c r="Q52" s="147"/>
      <c r="R52" s="146"/>
      <c r="S52" s="148"/>
      <c r="T52" s="148"/>
      <c r="U52" s="148"/>
      <c r="V52" s="148"/>
    </row>
    <row r="53" spans="1:26" s="7" customFormat="1" x14ac:dyDescent="0.2">
      <c r="A53" s="114" t="s">
        <v>1412</v>
      </c>
      <c r="B53" s="120">
        <v>144</v>
      </c>
      <c r="C53" s="121">
        <v>71</v>
      </c>
      <c r="D53" s="120">
        <v>142</v>
      </c>
      <c r="E53" s="120">
        <v>2</v>
      </c>
      <c r="F53" s="120"/>
      <c r="G53" s="121"/>
      <c r="H53" s="120"/>
      <c r="I53" s="120"/>
      <c r="L53" s="145"/>
      <c r="M53" s="145"/>
      <c r="N53" s="145"/>
      <c r="O53" s="146"/>
      <c r="P53" s="146"/>
      <c r="Q53" s="147"/>
      <c r="R53" s="146"/>
      <c r="S53" s="148"/>
      <c r="T53" s="148"/>
      <c r="U53" s="148"/>
      <c r="V53" s="148"/>
    </row>
    <row r="54" spans="1:26" s="7" customFormat="1" x14ac:dyDescent="0.2">
      <c r="A54" s="114" t="s">
        <v>1413</v>
      </c>
      <c r="B54" s="120">
        <v>169</v>
      </c>
      <c r="C54" s="121" t="e">
        <v>#DIV/0!</v>
      </c>
      <c r="D54" s="120">
        <v>169</v>
      </c>
      <c r="E54" s="120">
        <v>0</v>
      </c>
      <c r="F54" s="120"/>
      <c r="G54" s="121"/>
      <c r="H54" s="120"/>
      <c r="I54" s="120"/>
      <c r="L54" s="145"/>
      <c r="M54" s="145"/>
      <c r="N54" s="145"/>
      <c r="O54" s="146"/>
      <c r="P54" s="146"/>
      <c r="Q54" s="147"/>
      <c r="R54" s="146"/>
      <c r="S54" s="148"/>
      <c r="T54" s="148"/>
      <c r="U54" s="148"/>
      <c r="V54" s="148"/>
    </row>
    <row r="55" spans="1:26" s="7" customFormat="1" x14ac:dyDescent="0.2">
      <c r="A55" s="114" t="s">
        <v>1414</v>
      </c>
      <c r="B55" s="120">
        <v>156</v>
      </c>
      <c r="C55" s="121">
        <v>30.2</v>
      </c>
      <c r="D55" s="120">
        <v>151</v>
      </c>
      <c r="E55" s="120">
        <v>5</v>
      </c>
      <c r="F55" s="120"/>
      <c r="G55" s="121"/>
      <c r="H55" s="120"/>
      <c r="I55" s="120"/>
      <c r="L55" s="145"/>
      <c r="M55" s="145"/>
      <c r="N55" s="145"/>
      <c r="O55" s="146"/>
      <c r="P55" s="146"/>
      <c r="Q55" s="147"/>
      <c r="R55" s="146"/>
      <c r="S55" s="148"/>
      <c r="T55" s="148"/>
      <c r="U55" s="148"/>
      <c r="V55" s="148"/>
    </row>
    <row r="56" spans="1:26" s="7" customFormat="1" x14ac:dyDescent="0.2">
      <c r="A56" s="114" t="s">
        <v>1415</v>
      </c>
      <c r="B56" s="120">
        <v>181</v>
      </c>
      <c r="C56" s="121">
        <v>4.0277777777777777</v>
      </c>
      <c r="D56" s="120">
        <v>145</v>
      </c>
      <c r="E56" s="120">
        <v>36</v>
      </c>
      <c r="F56" s="120"/>
      <c r="G56" s="121"/>
      <c r="H56" s="120"/>
      <c r="I56" s="120"/>
      <c r="L56" s="145"/>
      <c r="M56" s="145"/>
      <c r="N56" s="145"/>
      <c r="O56" s="146"/>
      <c r="P56" s="146"/>
      <c r="Q56" s="147"/>
      <c r="R56" s="146"/>
      <c r="S56" s="148"/>
      <c r="T56" s="148"/>
      <c r="U56" s="148"/>
      <c r="V56" s="148"/>
    </row>
    <row r="57" spans="1:26" s="7" customFormat="1" x14ac:dyDescent="0.2">
      <c r="A57" s="114" t="s">
        <v>1416</v>
      </c>
      <c r="B57" s="120">
        <v>155</v>
      </c>
      <c r="C57" s="121">
        <v>76.5</v>
      </c>
      <c r="D57" s="120">
        <v>153</v>
      </c>
      <c r="E57" s="120">
        <v>2</v>
      </c>
      <c r="F57" s="120"/>
      <c r="G57" s="121"/>
      <c r="H57" s="120"/>
      <c r="I57" s="120"/>
      <c r="K57" s="145"/>
      <c r="L57" s="145"/>
      <c r="M57" s="145"/>
      <c r="N57" s="146"/>
      <c r="O57" s="146"/>
      <c r="P57" s="147"/>
      <c r="Q57" s="147"/>
      <c r="R57" s="146"/>
      <c r="S57" s="148"/>
      <c r="T57" s="148"/>
      <c r="U57" s="148"/>
      <c r="V57" s="148"/>
    </row>
    <row r="58" spans="1:26" s="7" customFormat="1" x14ac:dyDescent="0.2">
      <c r="A58" s="114" t="s">
        <v>1117</v>
      </c>
      <c r="B58" s="120">
        <v>168</v>
      </c>
      <c r="C58" s="121">
        <v>41</v>
      </c>
      <c r="D58" s="120">
        <v>164</v>
      </c>
      <c r="E58" s="120">
        <v>4</v>
      </c>
      <c r="F58" s="120"/>
      <c r="G58" s="121"/>
      <c r="H58" s="120"/>
      <c r="I58" s="120"/>
      <c r="K58" s="145"/>
      <c r="L58" s="145"/>
      <c r="M58" s="145"/>
      <c r="N58" s="146"/>
      <c r="O58" s="146"/>
      <c r="P58" s="147"/>
      <c r="Q58" s="146"/>
      <c r="R58" s="148"/>
      <c r="S58" s="148"/>
      <c r="T58" s="148"/>
      <c r="U58" s="148"/>
    </row>
    <row r="59" spans="1:26" s="7" customFormat="1" x14ac:dyDescent="0.2">
      <c r="A59" s="114"/>
      <c r="B59" s="115"/>
      <c r="C59" s="113"/>
      <c r="D59" s="115"/>
      <c r="E59" s="115"/>
      <c r="F59" s="115"/>
      <c r="K59" s="145"/>
      <c r="L59" s="145"/>
      <c r="M59" s="145"/>
      <c r="N59" s="146"/>
      <c r="O59" s="146"/>
      <c r="P59" s="147"/>
      <c r="Q59" s="146"/>
      <c r="R59" s="148"/>
      <c r="S59" s="148"/>
      <c r="T59" s="148"/>
      <c r="U59" s="148"/>
    </row>
    <row r="60" spans="1:26" s="7" customFormat="1" x14ac:dyDescent="0.2">
      <c r="A60" s="116" t="s">
        <v>440</v>
      </c>
      <c r="B60" s="117" t="s">
        <v>441</v>
      </c>
      <c r="C60" s="117" t="s">
        <v>171</v>
      </c>
      <c r="D60" s="117" t="s">
        <v>438</v>
      </c>
      <c r="E60" s="117" t="s">
        <v>439</v>
      </c>
      <c r="F60" s="117"/>
      <c r="K60" s="145"/>
      <c r="L60" s="145"/>
      <c r="M60" s="145"/>
      <c r="N60" s="146"/>
      <c r="O60" s="146"/>
      <c r="P60" s="147"/>
      <c r="Q60" s="146"/>
      <c r="R60" s="148"/>
      <c r="S60" s="148"/>
      <c r="T60" s="148"/>
      <c r="U60" s="148"/>
    </row>
    <row r="61" spans="1:26" s="7" customFormat="1" x14ac:dyDescent="0.2">
      <c r="A61" s="114" t="s">
        <v>1410</v>
      </c>
      <c r="B61" s="119">
        <v>20537.989999999998</v>
      </c>
      <c r="C61" s="119">
        <v>15451.849999999999</v>
      </c>
      <c r="D61" s="119">
        <v>17994.919999999998</v>
      </c>
      <c r="E61" s="119">
        <v>-2543.0700000000002</v>
      </c>
      <c r="F61" s="119"/>
      <c r="G61" s="119"/>
      <c r="H61" s="119"/>
      <c r="I61" s="119"/>
      <c r="K61" s="145"/>
      <c r="L61" s="145"/>
      <c r="M61" s="145"/>
      <c r="N61" s="146"/>
      <c r="O61" s="146"/>
      <c r="P61" s="147"/>
      <c r="Q61" s="146"/>
      <c r="R61" s="148"/>
      <c r="S61" s="148"/>
      <c r="T61" s="148"/>
      <c r="U61" s="148"/>
    </row>
    <row r="62" spans="1:26" s="7" customFormat="1" x14ac:dyDescent="0.2">
      <c r="A62" s="114" t="s">
        <v>1411</v>
      </c>
      <c r="B62" s="119">
        <v>17152.14</v>
      </c>
      <c r="C62" s="119">
        <v>8712.2000000000007</v>
      </c>
      <c r="D62" s="119">
        <v>12932.17</v>
      </c>
      <c r="E62" s="119">
        <v>-4219.9699999999993</v>
      </c>
      <c r="F62" s="119"/>
      <c r="G62" s="119"/>
      <c r="H62" s="119"/>
      <c r="I62" s="119"/>
      <c r="K62" s="145"/>
      <c r="L62" s="145"/>
      <c r="M62" s="145"/>
      <c r="N62" s="146"/>
      <c r="O62" s="146"/>
      <c r="P62" s="147"/>
      <c r="Q62" s="146"/>
      <c r="R62" s="148"/>
      <c r="S62" s="148"/>
      <c r="T62" s="148"/>
      <c r="U62" s="148"/>
    </row>
    <row r="63" spans="1:26" s="7" customFormat="1" x14ac:dyDescent="0.2">
      <c r="A63" s="114" t="s">
        <v>1412</v>
      </c>
      <c r="B63" s="119">
        <v>12653.44</v>
      </c>
      <c r="C63" s="119">
        <v>12278.140000000001</v>
      </c>
      <c r="D63" s="119">
        <v>12465.79</v>
      </c>
      <c r="E63" s="119">
        <v>-187.65</v>
      </c>
      <c r="F63" s="119"/>
      <c r="G63" s="119"/>
      <c r="H63" s="119"/>
      <c r="I63" s="119"/>
      <c r="K63" s="145"/>
      <c r="L63" s="145"/>
      <c r="M63" s="145"/>
      <c r="N63" s="146"/>
      <c r="O63" s="146"/>
      <c r="P63" s="147"/>
      <c r="Q63" s="146"/>
      <c r="R63" s="148"/>
      <c r="S63" s="148"/>
      <c r="T63" s="148"/>
      <c r="U63" s="148"/>
    </row>
    <row r="64" spans="1:26" s="7" customFormat="1" x14ac:dyDescent="0.2">
      <c r="A64" s="114" t="s">
        <v>1413</v>
      </c>
      <c r="B64" s="119">
        <v>19895.14</v>
      </c>
      <c r="C64" s="119">
        <v>19895.14</v>
      </c>
      <c r="D64" s="119">
        <v>19895.14</v>
      </c>
      <c r="E64" s="119">
        <v>0</v>
      </c>
      <c r="F64" s="119"/>
      <c r="G64" s="119"/>
      <c r="H64" s="119"/>
      <c r="I64" s="119"/>
      <c r="K64" s="145"/>
      <c r="L64" s="145"/>
      <c r="M64" s="145"/>
      <c r="N64" s="146"/>
      <c r="O64" s="146"/>
      <c r="P64" s="147"/>
      <c r="Q64" s="146"/>
      <c r="R64" s="148"/>
      <c r="S64" s="148"/>
      <c r="T64" s="148"/>
      <c r="U64" s="148"/>
    </row>
    <row r="65" spans="1:26" x14ac:dyDescent="0.2">
      <c r="A65" s="114" t="s">
        <v>1414</v>
      </c>
      <c r="B65" s="119">
        <v>23191.86</v>
      </c>
      <c r="C65" s="119">
        <v>13361.220000000001</v>
      </c>
      <c r="D65" s="119">
        <v>18276.54</v>
      </c>
      <c r="E65" s="119">
        <v>-4915.32</v>
      </c>
      <c r="F65" s="119"/>
      <c r="G65" s="119"/>
      <c r="H65" s="119"/>
      <c r="I65" s="119"/>
      <c r="J65" s="7"/>
      <c r="K65" s="145"/>
      <c r="M65" s="145"/>
      <c r="N65" s="146"/>
      <c r="O65" s="146"/>
      <c r="Q65" s="146"/>
      <c r="R65" s="148"/>
      <c r="S65" s="148"/>
      <c r="T65" s="148"/>
      <c r="U65" s="148"/>
      <c r="V65" s="7"/>
      <c r="W65" s="7"/>
      <c r="X65" s="7"/>
      <c r="Y65" s="7"/>
      <c r="Z65" s="7"/>
    </row>
    <row r="66" spans="1:26" x14ac:dyDescent="0.2">
      <c r="A66" s="114" t="s">
        <v>1415</v>
      </c>
      <c r="B66" s="119">
        <v>42536.480000000003</v>
      </c>
      <c r="C66" s="119">
        <v>-17447.32</v>
      </c>
      <c r="D66" s="119">
        <v>12544.58</v>
      </c>
      <c r="E66" s="119">
        <v>-29991.9</v>
      </c>
      <c r="F66" s="119"/>
      <c r="G66" s="119"/>
      <c r="H66" s="119"/>
      <c r="I66" s="119"/>
      <c r="J66" s="7"/>
      <c r="K66" s="145"/>
      <c r="M66" s="145"/>
      <c r="N66" s="146"/>
      <c r="O66" s="146"/>
    </row>
    <row r="67" spans="1:26" x14ac:dyDescent="0.2">
      <c r="A67" s="114" t="s">
        <v>1417</v>
      </c>
      <c r="B67" s="119">
        <v>20722.330000000002</v>
      </c>
      <c r="C67" s="119">
        <v>19675.650000000001</v>
      </c>
      <c r="D67" s="119">
        <v>20198.990000000002</v>
      </c>
      <c r="E67" s="119">
        <v>-523.33999999999992</v>
      </c>
      <c r="F67" s="119"/>
      <c r="G67" s="119"/>
      <c r="H67" s="119"/>
      <c r="I67" s="119"/>
      <c r="J67" s="7"/>
      <c r="K67" s="145"/>
      <c r="M67" s="145"/>
      <c r="N67" s="146"/>
      <c r="O67" s="146"/>
    </row>
    <row r="68" spans="1:26" x14ac:dyDescent="0.2">
      <c r="A68" s="114" t="s">
        <v>1117</v>
      </c>
      <c r="B68" s="119">
        <v>34066.82</v>
      </c>
      <c r="C68" s="119">
        <v>15896.64</v>
      </c>
      <c r="D68" s="119">
        <v>24981.73</v>
      </c>
      <c r="E68" s="119">
        <v>-9085.09</v>
      </c>
      <c r="F68" s="119"/>
      <c r="G68" s="119"/>
      <c r="H68" s="119"/>
      <c r="I68" s="119"/>
      <c r="J68" s="7"/>
      <c r="K68" s="145"/>
      <c r="M68" s="145"/>
      <c r="N68" s="146"/>
      <c r="O68" s="146"/>
    </row>
    <row r="69" spans="1:26" x14ac:dyDescent="0.2">
      <c r="A69" s="116" t="s">
        <v>860</v>
      </c>
      <c r="B69" s="184"/>
      <c r="C69" s="184"/>
      <c r="D69" s="184"/>
      <c r="E69" s="184"/>
      <c r="F69" s="129"/>
      <c r="H69" s="7"/>
      <c r="I69" s="7"/>
      <c r="J69" s="7"/>
      <c r="K69" s="7"/>
      <c r="L69" s="145"/>
      <c r="N69" s="145"/>
      <c r="O69" s="146"/>
      <c r="P69" s="146"/>
    </row>
    <row r="70" spans="1:26" x14ac:dyDescent="0.2">
      <c r="A70" s="208"/>
      <c r="B70" s="184"/>
      <c r="C70" s="184"/>
      <c r="D70" s="184"/>
      <c r="E70" s="184"/>
      <c r="F70" s="129"/>
      <c r="H70" s="7"/>
      <c r="I70" s="7"/>
      <c r="J70" s="7"/>
      <c r="K70" s="7"/>
      <c r="L70" s="145"/>
      <c r="N70" s="145"/>
      <c r="O70" s="146"/>
      <c r="P70" s="146"/>
    </row>
    <row r="71" spans="1:26" x14ac:dyDescent="0.2">
      <c r="A71" s="208"/>
      <c r="B71" s="184"/>
      <c r="C71" s="184"/>
      <c r="D71" s="184"/>
      <c r="E71" s="184"/>
      <c r="F71" s="129"/>
      <c r="H71" s="7"/>
      <c r="I71" s="7"/>
      <c r="J71" s="7"/>
      <c r="K71" s="7"/>
      <c r="L71" s="145"/>
      <c r="N71" s="145"/>
      <c r="O71" s="146"/>
      <c r="P71" s="146"/>
    </row>
    <row r="72" spans="1:26" x14ac:dyDescent="0.2">
      <c r="A72" s="208"/>
      <c r="B72" s="184"/>
      <c r="C72" s="184"/>
      <c r="D72" s="184"/>
      <c r="E72" s="184"/>
      <c r="F72" s="129"/>
      <c r="H72" s="7"/>
      <c r="I72" s="7"/>
      <c r="J72" s="7"/>
      <c r="K72" s="7"/>
      <c r="L72" s="145"/>
      <c r="N72" s="145"/>
      <c r="O72" s="146"/>
      <c r="P72" s="146"/>
    </row>
    <row r="73" spans="1:26" x14ac:dyDescent="0.2">
      <c r="A73" s="208"/>
      <c r="B73" s="192" t="s">
        <v>138</v>
      </c>
      <c r="C73" s="192" t="s">
        <v>404</v>
      </c>
      <c r="D73" s="192" t="s">
        <v>195</v>
      </c>
      <c r="E73" s="192" t="s">
        <v>196</v>
      </c>
      <c r="F73" s="129"/>
      <c r="H73" s="7"/>
      <c r="I73" s="7"/>
      <c r="J73" s="7"/>
      <c r="K73" s="7"/>
      <c r="L73" s="145"/>
      <c r="N73" s="145"/>
      <c r="O73" s="146"/>
      <c r="P73" s="146"/>
    </row>
    <row r="74" spans="1:26" x14ac:dyDescent="0.2">
      <c r="A74" s="198" t="s">
        <v>1106</v>
      </c>
      <c r="B74" s="184">
        <v>161</v>
      </c>
      <c r="C74" s="184">
        <v>3</v>
      </c>
      <c r="D74" s="184">
        <v>4</v>
      </c>
      <c r="E74" s="184">
        <v>0</v>
      </c>
      <c r="F74" s="129"/>
      <c r="H74" s="7"/>
      <c r="I74" s="7"/>
      <c r="J74" s="7"/>
      <c r="K74" s="7"/>
      <c r="L74" s="145"/>
      <c r="N74" s="145"/>
      <c r="O74" s="146"/>
      <c r="P74" s="146"/>
    </row>
    <row r="75" spans="1:26" x14ac:dyDescent="0.2">
      <c r="A75" s="198">
        <v>2021</v>
      </c>
      <c r="B75" s="184">
        <v>353</v>
      </c>
      <c r="C75" s="184">
        <v>19</v>
      </c>
      <c r="D75" s="184">
        <v>4</v>
      </c>
      <c r="E75" s="184">
        <v>1</v>
      </c>
      <c r="F75" s="129"/>
      <c r="H75" s="7"/>
      <c r="I75" s="7"/>
      <c r="J75" s="7"/>
      <c r="K75" s="7"/>
      <c r="L75" s="145"/>
      <c r="N75" s="145"/>
      <c r="O75" s="146"/>
      <c r="P75" s="146"/>
    </row>
    <row r="76" spans="1:26" x14ac:dyDescent="0.2">
      <c r="A76" s="198">
        <v>2020</v>
      </c>
      <c r="B76" s="184">
        <v>287</v>
      </c>
      <c r="C76" s="184">
        <v>11</v>
      </c>
      <c r="D76" s="184">
        <v>27</v>
      </c>
      <c r="E76" s="184">
        <v>42</v>
      </c>
      <c r="F76" s="129"/>
      <c r="H76" s="7"/>
      <c r="I76" s="7"/>
      <c r="J76" s="7"/>
      <c r="K76" s="7"/>
      <c r="L76" s="145"/>
      <c r="N76" s="145"/>
      <c r="O76" s="146"/>
      <c r="P76" s="146"/>
    </row>
    <row r="77" spans="1:26" x14ac:dyDescent="0.2">
      <c r="A77" s="198">
        <v>2019</v>
      </c>
      <c r="B77" s="184">
        <v>355</v>
      </c>
      <c r="C77" s="184">
        <v>6</v>
      </c>
      <c r="D77" s="184">
        <v>7</v>
      </c>
      <c r="E77" s="184">
        <v>0</v>
      </c>
      <c r="F77" s="129"/>
      <c r="H77" s="7"/>
      <c r="I77" s="7"/>
      <c r="J77" s="7"/>
      <c r="K77" s="7"/>
      <c r="L77" s="145"/>
      <c r="N77" s="145"/>
      <c r="O77" s="146"/>
      <c r="P77" s="146"/>
    </row>
    <row r="78" spans="1:26" x14ac:dyDescent="0.2">
      <c r="A78" s="198">
        <v>2018</v>
      </c>
      <c r="B78" s="184">
        <v>374</v>
      </c>
      <c r="C78" s="184">
        <v>6</v>
      </c>
      <c r="D78" s="184">
        <v>3</v>
      </c>
      <c r="E78" s="184">
        <v>0</v>
      </c>
      <c r="F78" s="129"/>
      <c r="H78" s="7"/>
      <c r="I78" s="7"/>
      <c r="J78" s="7"/>
      <c r="K78" s="7"/>
      <c r="L78" s="145"/>
      <c r="N78" s="145"/>
      <c r="O78" s="146"/>
      <c r="P78" s="146"/>
    </row>
    <row r="79" spans="1:26" x14ac:dyDescent="0.2">
      <c r="A79" s="198">
        <v>2017</v>
      </c>
      <c r="B79" s="184">
        <v>351</v>
      </c>
      <c r="C79" s="184">
        <v>5</v>
      </c>
      <c r="D79" s="184">
        <v>9</v>
      </c>
      <c r="E79" s="184">
        <v>2</v>
      </c>
      <c r="F79" s="129"/>
      <c r="H79" s="7"/>
      <c r="I79" s="7"/>
      <c r="J79" s="7"/>
      <c r="K79" s="7"/>
      <c r="L79" s="145"/>
      <c r="N79" s="145"/>
      <c r="O79" s="146"/>
      <c r="P79" s="146"/>
    </row>
    <row r="80" spans="1:26" x14ac:dyDescent="0.2">
      <c r="A80" s="5">
        <v>2016</v>
      </c>
      <c r="B80" s="68" t="s">
        <v>732</v>
      </c>
      <c r="C80" s="69">
        <v>7</v>
      </c>
      <c r="D80" s="69">
        <v>19</v>
      </c>
      <c r="E80" s="68" t="s">
        <v>611</v>
      </c>
      <c r="F80" s="129"/>
      <c r="H80" s="7"/>
      <c r="I80" s="7"/>
      <c r="J80" s="7"/>
      <c r="K80" s="7"/>
      <c r="L80" s="145"/>
      <c r="N80" s="145"/>
      <c r="O80" s="146"/>
      <c r="P80" s="146"/>
    </row>
    <row r="81" spans="1:26" x14ac:dyDescent="0.2">
      <c r="A81" s="5">
        <v>2015</v>
      </c>
      <c r="B81" s="68" t="s">
        <v>732</v>
      </c>
      <c r="C81" s="69">
        <v>7</v>
      </c>
      <c r="D81" s="69">
        <v>16</v>
      </c>
      <c r="E81" s="68" t="s">
        <v>722</v>
      </c>
    </row>
    <row r="82" spans="1:26" x14ac:dyDescent="0.2">
      <c r="A82" s="142" t="s">
        <v>639</v>
      </c>
      <c r="B82" s="69">
        <v>375</v>
      </c>
      <c r="C82" s="69">
        <v>8</v>
      </c>
      <c r="D82" s="69">
        <v>8</v>
      </c>
      <c r="E82" s="69">
        <v>0</v>
      </c>
    </row>
    <row r="83" spans="1:26" x14ac:dyDescent="0.2">
      <c r="A83" s="142">
        <v>2013</v>
      </c>
      <c r="B83" s="69">
        <v>366</v>
      </c>
      <c r="C83" s="69">
        <v>15</v>
      </c>
      <c r="D83" s="69">
        <v>12</v>
      </c>
      <c r="E83" s="69">
        <v>0</v>
      </c>
    </row>
    <row r="84" spans="1:26" x14ac:dyDescent="0.2">
      <c r="A84" s="142" t="s">
        <v>570</v>
      </c>
      <c r="B84" s="69">
        <v>333</v>
      </c>
      <c r="C84" s="69">
        <v>15</v>
      </c>
      <c r="D84" s="69">
        <v>11</v>
      </c>
      <c r="E84" s="69">
        <v>1</v>
      </c>
    </row>
    <row r="85" spans="1:26" x14ac:dyDescent="0.2">
      <c r="A85" s="142" t="s">
        <v>542</v>
      </c>
      <c r="B85" s="69">
        <v>320</v>
      </c>
      <c r="C85" s="69">
        <v>22</v>
      </c>
      <c r="D85" s="69">
        <v>5</v>
      </c>
      <c r="E85" s="69" t="s">
        <v>247</v>
      </c>
    </row>
    <row r="86" spans="1:26" x14ac:dyDescent="0.2">
      <c r="A86" s="142" t="s">
        <v>469</v>
      </c>
      <c r="B86" s="69">
        <v>243</v>
      </c>
      <c r="C86" s="69">
        <v>13</v>
      </c>
      <c r="D86" s="69">
        <v>4</v>
      </c>
      <c r="E86" s="69">
        <v>1</v>
      </c>
    </row>
    <row r="87" spans="1:26" s="7" customFormat="1" x14ac:dyDescent="0.2">
      <c r="A87" s="142" t="s">
        <v>433</v>
      </c>
      <c r="B87" s="69">
        <v>151</v>
      </c>
      <c r="C87" s="69">
        <v>6</v>
      </c>
      <c r="D87" s="69">
        <v>68</v>
      </c>
      <c r="E87" s="69">
        <v>10</v>
      </c>
      <c r="F87" s="100"/>
      <c r="G87" s="100"/>
      <c r="H87" s="100"/>
      <c r="I87" s="100"/>
      <c r="J87" s="100"/>
      <c r="K87" s="100"/>
      <c r="L87" s="100"/>
      <c r="M87" s="145"/>
      <c r="N87" s="100"/>
      <c r="O87" s="100"/>
      <c r="P87" s="100"/>
      <c r="Q87" s="100"/>
      <c r="R87" s="100"/>
      <c r="S87" s="100"/>
      <c r="T87" s="100"/>
      <c r="U87" s="100"/>
      <c r="V87" s="100"/>
      <c r="W87" s="100"/>
      <c r="X87" s="100"/>
      <c r="Y87" s="100"/>
      <c r="Z87" s="100"/>
    </row>
    <row r="88" spans="1:26" s="7" customFormat="1" x14ac:dyDescent="0.2">
      <c r="A88" s="142" t="s">
        <v>394</v>
      </c>
      <c r="B88" s="68" t="s">
        <v>636</v>
      </c>
      <c r="C88" s="69">
        <v>5</v>
      </c>
      <c r="D88" s="69">
        <v>40</v>
      </c>
      <c r="E88" s="68" t="s">
        <v>614</v>
      </c>
      <c r="F88" s="100"/>
      <c r="G88" s="100"/>
      <c r="H88" s="100"/>
      <c r="I88" s="100"/>
      <c r="J88" s="100"/>
      <c r="K88" s="100"/>
      <c r="L88" s="100"/>
      <c r="M88" s="145"/>
      <c r="N88" s="100"/>
      <c r="O88" s="100"/>
      <c r="P88" s="100"/>
      <c r="Q88" s="147"/>
      <c r="R88" s="146"/>
      <c r="S88" s="148"/>
      <c r="T88" s="148"/>
      <c r="U88" s="148"/>
      <c r="V88" s="148"/>
    </row>
    <row r="89" spans="1:26" s="7" customFormat="1" x14ac:dyDescent="0.2">
      <c r="A89" s="142" t="s">
        <v>364</v>
      </c>
      <c r="B89" s="106">
        <v>287</v>
      </c>
      <c r="C89" s="106">
        <v>11</v>
      </c>
      <c r="D89" s="106">
        <v>8</v>
      </c>
      <c r="E89" s="106">
        <v>4</v>
      </c>
      <c r="F89" s="100"/>
      <c r="G89" s="100"/>
      <c r="H89" s="100"/>
      <c r="I89" s="100"/>
      <c r="J89" s="100"/>
      <c r="K89" s="100"/>
      <c r="L89" s="100"/>
      <c r="M89" s="145"/>
      <c r="N89" s="100"/>
      <c r="O89" s="100"/>
      <c r="P89" s="100"/>
      <c r="Q89" s="147"/>
      <c r="R89" s="146"/>
      <c r="S89" s="148"/>
      <c r="T89" s="148"/>
      <c r="U89" s="148"/>
      <c r="V89" s="148"/>
    </row>
    <row r="90" spans="1:26" s="7" customFormat="1" x14ac:dyDescent="0.2">
      <c r="A90" s="142" t="s">
        <v>333</v>
      </c>
      <c r="B90" s="106">
        <v>299</v>
      </c>
      <c r="C90" s="106">
        <v>6</v>
      </c>
      <c r="D90" s="106">
        <v>7</v>
      </c>
      <c r="E90" s="106">
        <v>3</v>
      </c>
      <c r="F90" s="100"/>
      <c r="G90" s="100"/>
      <c r="H90" s="100"/>
      <c r="I90" s="100"/>
      <c r="J90" s="100"/>
      <c r="K90" s="100"/>
      <c r="L90" s="100"/>
      <c r="M90" s="145"/>
      <c r="N90" s="100"/>
      <c r="O90" s="100"/>
      <c r="P90" s="100"/>
      <c r="Q90" s="147"/>
      <c r="R90" s="146"/>
      <c r="S90" s="148"/>
      <c r="T90" s="148"/>
      <c r="U90" s="148"/>
      <c r="V90" s="148"/>
    </row>
    <row r="91" spans="1:26" s="7" customFormat="1" x14ac:dyDescent="0.2">
      <c r="A91" s="142" t="s">
        <v>303</v>
      </c>
      <c r="B91" s="106" t="s">
        <v>637</v>
      </c>
      <c r="C91" s="106">
        <v>10</v>
      </c>
      <c r="D91" s="106">
        <v>9</v>
      </c>
      <c r="E91" s="106" t="s">
        <v>611</v>
      </c>
      <c r="F91" s="100"/>
      <c r="G91" s="100"/>
      <c r="H91" s="100"/>
      <c r="I91" s="100"/>
      <c r="J91" s="100"/>
      <c r="K91" s="100"/>
      <c r="L91" s="100"/>
      <c r="M91" s="145"/>
      <c r="N91" s="100"/>
      <c r="O91" s="100"/>
      <c r="P91" s="100"/>
      <c r="Q91" s="147"/>
      <c r="R91" s="146"/>
      <c r="S91" s="148"/>
      <c r="T91" s="148"/>
      <c r="U91" s="148"/>
      <c r="V91" s="148"/>
    </row>
    <row r="92" spans="1:26" s="7" customFormat="1" x14ac:dyDescent="0.2">
      <c r="A92" s="142" t="s">
        <v>242</v>
      </c>
      <c r="B92" s="106">
        <v>272</v>
      </c>
      <c r="C92" s="106">
        <v>10</v>
      </c>
      <c r="D92" s="106">
        <v>3</v>
      </c>
      <c r="E92" s="106">
        <v>2</v>
      </c>
      <c r="F92" s="100"/>
      <c r="G92" s="100"/>
      <c r="H92" s="100"/>
      <c r="I92" s="100"/>
      <c r="J92" s="100"/>
      <c r="K92" s="100"/>
      <c r="L92" s="100"/>
      <c r="M92" s="145"/>
      <c r="N92" s="100"/>
      <c r="O92" s="100"/>
      <c r="P92" s="100"/>
      <c r="Q92" s="147"/>
      <c r="R92" s="146"/>
      <c r="S92" s="148"/>
      <c r="T92" s="148"/>
      <c r="U92" s="148"/>
      <c r="V92" s="148"/>
    </row>
    <row r="93" spans="1:26" s="7" customFormat="1" x14ac:dyDescent="0.2">
      <c r="A93" s="5"/>
      <c r="B93" s="47"/>
      <c r="C93" s="47"/>
      <c r="D93" s="47"/>
      <c r="E93" s="68"/>
      <c r="F93" s="100"/>
      <c r="G93" s="100"/>
      <c r="H93" s="100"/>
      <c r="I93" s="100"/>
      <c r="J93" s="100"/>
      <c r="K93" s="100"/>
      <c r="L93" s="100"/>
      <c r="M93" s="145"/>
      <c r="N93" s="100"/>
      <c r="O93" s="100"/>
      <c r="P93" s="100"/>
      <c r="Q93" s="147"/>
      <c r="R93" s="146"/>
      <c r="S93" s="148"/>
      <c r="T93" s="148"/>
      <c r="U93" s="148"/>
      <c r="V93" s="148"/>
    </row>
    <row r="94" spans="1:26" s="7" customFormat="1" x14ac:dyDescent="0.2">
      <c r="A94" s="5"/>
      <c r="B94" s="68"/>
      <c r="C94" s="69"/>
      <c r="D94" s="69"/>
      <c r="E94" s="68"/>
      <c r="F94" s="100"/>
      <c r="G94" s="100"/>
      <c r="H94" s="100"/>
      <c r="I94" s="100"/>
      <c r="J94" s="100"/>
      <c r="K94" s="100"/>
      <c r="L94" s="100"/>
      <c r="M94" s="145"/>
      <c r="N94" s="100"/>
      <c r="O94" s="100"/>
      <c r="P94" s="100"/>
      <c r="Q94" s="147"/>
      <c r="R94" s="146"/>
      <c r="S94" s="148"/>
      <c r="T94" s="148"/>
      <c r="U94" s="148"/>
      <c r="V94" s="148"/>
    </row>
    <row r="95" spans="1:26" s="7" customFormat="1" x14ac:dyDescent="0.2">
      <c r="A95" s="116" t="s">
        <v>106</v>
      </c>
      <c r="B95" s="117" t="s">
        <v>194</v>
      </c>
      <c r="C95" s="117" t="s">
        <v>437</v>
      </c>
      <c r="D95" s="117" t="s">
        <v>438</v>
      </c>
      <c r="E95" s="117" t="s">
        <v>439</v>
      </c>
      <c r="F95" s="129"/>
      <c r="G95" s="100"/>
      <c r="H95" s="100"/>
      <c r="I95" s="100"/>
      <c r="J95" s="100"/>
      <c r="L95" s="145"/>
      <c r="M95" s="145"/>
      <c r="N95" s="145"/>
      <c r="O95" s="146"/>
      <c r="P95" s="146"/>
      <c r="Q95" s="147"/>
      <c r="R95" s="146"/>
      <c r="S95" s="148"/>
      <c r="T95" s="148"/>
      <c r="U95" s="148"/>
      <c r="V95" s="148"/>
    </row>
    <row r="96" spans="1:26" s="7" customFormat="1" x14ac:dyDescent="0.2">
      <c r="A96" s="116" t="s">
        <v>107</v>
      </c>
      <c r="B96" s="117"/>
      <c r="C96" s="117"/>
      <c r="D96" s="117" t="s">
        <v>194</v>
      </c>
      <c r="E96" s="117" t="s">
        <v>194</v>
      </c>
      <c r="F96" s="129"/>
      <c r="G96" s="100"/>
      <c r="H96" s="150"/>
      <c r="I96" s="131"/>
      <c r="J96" s="100"/>
      <c r="L96" s="145"/>
      <c r="M96" s="145"/>
      <c r="N96" s="145"/>
      <c r="O96" s="146"/>
      <c r="P96" s="146"/>
      <c r="Q96" s="147"/>
      <c r="R96" s="146"/>
      <c r="S96" s="148"/>
      <c r="T96" s="148"/>
      <c r="U96" s="148"/>
      <c r="V96" s="148"/>
    </row>
    <row r="97" spans="1:22" s="7" customFormat="1" x14ac:dyDescent="0.2">
      <c r="A97" s="122" t="s">
        <v>364</v>
      </c>
      <c r="B97" s="184">
        <v>311</v>
      </c>
      <c r="C97" s="185">
        <v>22.923076923076923</v>
      </c>
      <c r="D97" s="184">
        <v>298</v>
      </c>
      <c r="E97" s="184">
        <v>13</v>
      </c>
      <c r="F97" s="129"/>
      <c r="G97" s="100"/>
      <c r="H97" s="150"/>
      <c r="I97" s="131"/>
      <c r="J97" s="100"/>
      <c r="L97" s="145"/>
      <c r="M97" s="145"/>
      <c r="N97" s="145"/>
      <c r="O97" s="146"/>
      <c r="P97" s="146"/>
      <c r="Q97" s="147"/>
      <c r="R97" s="146"/>
      <c r="S97" s="148"/>
      <c r="T97" s="148"/>
      <c r="U97" s="148"/>
      <c r="V97" s="148"/>
    </row>
    <row r="98" spans="1:22" s="7" customFormat="1" x14ac:dyDescent="0.2">
      <c r="A98" s="122">
        <v>2008</v>
      </c>
      <c r="B98" s="184">
        <v>303</v>
      </c>
      <c r="C98" s="185">
        <v>3.8870967741935485</v>
      </c>
      <c r="D98" s="184">
        <v>241</v>
      </c>
      <c r="E98" s="184">
        <v>62</v>
      </c>
      <c r="F98" s="129"/>
      <c r="G98" s="100"/>
      <c r="H98" s="150"/>
      <c r="I98" s="131"/>
      <c r="J98" s="100"/>
      <c r="L98" s="145"/>
      <c r="M98" s="145"/>
      <c r="N98" s="145"/>
      <c r="O98" s="146"/>
      <c r="P98" s="146"/>
      <c r="Q98" s="147"/>
      <c r="R98" s="146"/>
      <c r="S98" s="148"/>
      <c r="T98" s="148"/>
      <c r="U98" s="148"/>
      <c r="V98" s="148"/>
    </row>
    <row r="99" spans="1:22" s="7" customFormat="1" x14ac:dyDescent="0.2">
      <c r="A99" s="122">
        <v>2009</v>
      </c>
      <c r="B99" s="184">
        <v>235</v>
      </c>
      <c r="C99" s="185">
        <v>2.0128205128205128</v>
      </c>
      <c r="D99" s="184">
        <v>157</v>
      </c>
      <c r="E99" s="184">
        <v>78</v>
      </c>
      <c r="F99" s="129"/>
      <c r="G99" s="100"/>
      <c r="H99" s="150"/>
      <c r="I99" s="131"/>
      <c r="J99" s="100"/>
      <c r="L99" s="145"/>
      <c r="M99" s="145"/>
      <c r="N99" s="145"/>
      <c r="O99" s="146"/>
      <c r="P99" s="146"/>
      <c r="Q99" s="147"/>
      <c r="R99" s="146"/>
      <c r="S99" s="148"/>
      <c r="T99" s="148"/>
      <c r="U99" s="148"/>
      <c r="V99" s="148"/>
    </row>
    <row r="100" spans="1:22" s="7" customFormat="1" x14ac:dyDescent="0.2">
      <c r="A100" s="122">
        <v>2010</v>
      </c>
      <c r="B100" s="184">
        <v>261</v>
      </c>
      <c r="C100" s="185">
        <v>51.2</v>
      </c>
      <c r="D100" s="184">
        <v>256</v>
      </c>
      <c r="E100" s="184">
        <v>5</v>
      </c>
      <c r="F100" s="129"/>
      <c r="G100" s="100"/>
      <c r="H100" s="150"/>
      <c r="I100" s="131"/>
      <c r="J100" s="100"/>
      <c r="L100" s="145"/>
      <c r="M100" s="145"/>
      <c r="N100" s="145"/>
      <c r="O100" s="146"/>
      <c r="P100" s="146"/>
      <c r="Q100" s="147"/>
      <c r="R100" s="146"/>
      <c r="S100" s="148"/>
      <c r="T100" s="148"/>
      <c r="U100" s="148"/>
      <c r="V100" s="148"/>
    </row>
    <row r="101" spans="1:22" s="7" customFormat="1" x14ac:dyDescent="0.2">
      <c r="A101" s="122">
        <v>2011</v>
      </c>
      <c r="B101" s="184">
        <v>348</v>
      </c>
      <c r="C101" s="185">
        <v>68.599999999999994</v>
      </c>
      <c r="D101" s="184">
        <v>343</v>
      </c>
      <c r="E101" s="184">
        <v>5</v>
      </c>
      <c r="F101" s="129"/>
      <c r="G101" s="100"/>
      <c r="H101" s="150"/>
      <c r="I101" s="131"/>
      <c r="J101" s="100"/>
      <c r="L101" s="145"/>
      <c r="M101" s="145"/>
      <c r="N101" s="145"/>
      <c r="O101" s="146"/>
      <c r="P101" s="146"/>
      <c r="Q101" s="147"/>
      <c r="R101" s="146"/>
      <c r="S101" s="148"/>
      <c r="T101" s="148"/>
      <c r="U101" s="148"/>
      <c r="V101" s="148"/>
    </row>
    <row r="102" spans="1:22" s="7" customFormat="1" x14ac:dyDescent="0.2">
      <c r="A102" s="122" t="s">
        <v>570</v>
      </c>
      <c r="B102" s="184">
        <v>360</v>
      </c>
      <c r="C102" s="185">
        <v>29</v>
      </c>
      <c r="D102" s="184">
        <v>348</v>
      </c>
      <c r="E102" s="184">
        <v>12</v>
      </c>
      <c r="F102" s="129"/>
      <c r="G102" s="100"/>
      <c r="H102" s="150"/>
      <c r="I102" s="131"/>
      <c r="J102" s="100"/>
      <c r="L102" s="145"/>
      <c r="M102" s="145"/>
      <c r="N102" s="145"/>
      <c r="O102" s="146"/>
      <c r="P102" s="146"/>
      <c r="Q102" s="147"/>
      <c r="R102" s="146"/>
      <c r="S102" s="148"/>
      <c r="T102" s="148"/>
      <c r="U102" s="148"/>
      <c r="V102" s="148"/>
    </row>
    <row r="103" spans="1:22" s="7" customFormat="1" x14ac:dyDescent="0.2">
      <c r="A103" s="122" t="s">
        <v>607</v>
      </c>
      <c r="B103" s="184">
        <v>393</v>
      </c>
      <c r="C103" s="185">
        <v>31.75</v>
      </c>
      <c r="D103" s="184">
        <v>381</v>
      </c>
      <c r="E103" s="184">
        <v>12</v>
      </c>
      <c r="F103" s="129"/>
      <c r="G103" s="100"/>
      <c r="H103" s="150"/>
      <c r="I103" s="131"/>
      <c r="J103" s="100"/>
      <c r="L103" s="145"/>
      <c r="M103" s="145"/>
      <c r="N103" s="145"/>
      <c r="O103" s="146"/>
      <c r="P103" s="146"/>
      <c r="Q103" s="147"/>
      <c r="R103" s="146"/>
      <c r="S103" s="148"/>
      <c r="T103" s="148"/>
      <c r="U103" s="148"/>
      <c r="V103" s="148"/>
    </row>
    <row r="104" spans="1:22" s="7" customFormat="1" x14ac:dyDescent="0.2">
      <c r="A104" s="122" t="s">
        <v>640</v>
      </c>
      <c r="B104" s="184">
        <v>391</v>
      </c>
      <c r="C104" s="185">
        <v>47.875</v>
      </c>
      <c r="D104" s="184">
        <v>383</v>
      </c>
      <c r="E104" s="184">
        <v>8</v>
      </c>
      <c r="F104" s="129"/>
      <c r="G104" s="100"/>
      <c r="H104" s="150"/>
      <c r="I104" s="131"/>
      <c r="J104" s="100"/>
      <c r="L104" s="145"/>
      <c r="M104" s="145"/>
      <c r="N104" s="145"/>
      <c r="O104" s="146"/>
      <c r="P104" s="146"/>
      <c r="Q104" s="147"/>
      <c r="R104" s="146"/>
      <c r="S104" s="148"/>
      <c r="T104" s="148"/>
      <c r="U104" s="148"/>
      <c r="V104" s="148"/>
    </row>
    <row r="105" spans="1:22" s="7" customFormat="1" x14ac:dyDescent="0.2">
      <c r="A105" s="122" t="s">
        <v>734</v>
      </c>
      <c r="B105" s="184">
        <v>370</v>
      </c>
      <c r="C105" s="185">
        <v>18.473684210526315</v>
      </c>
      <c r="D105" s="184">
        <v>351</v>
      </c>
      <c r="E105" s="184">
        <v>19</v>
      </c>
      <c r="F105" s="129"/>
      <c r="G105" s="100"/>
      <c r="H105" s="150"/>
      <c r="I105" s="131"/>
      <c r="J105" s="100"/>
      <c r="L105" s="145"/>
      <c r="M105" s="145"/>
      <c r="N105" s="145"/>
      <c r="O105" s="146"/>
      <c r="P105" s="146"/>
      <c r="Q105" s="147"/>
      <c r="R105" s="146"/>
      <c r="S105" s="148"/>
      <c r="T105" s="148"/>
      <c r="U105" s="148"/>
      <c r="V105" s="148"/>
    </row>
    <row r="106" spans="1:22" s="7" customFormat="1" x14ac:dyDescent="0.2">
      <c r="A106" s="122" t="s">
        <v>783</v>
      </c>
      <c r="B106" s="184">
        <v>372</v>
      </c>
      <c r="C106" s="185">
        <v>16.71</v>
      </c>
      <c r="D106" s="184">
        <v>351</v>
      </c>
      <c r="E106" s="184">
        <v>21</v>
      </c>
      <c r="F106" s="129"/>
      <c r="G106" s="100"/>
      <c r="H106" s="150"/>
      <c r="I106" s="131"/>
      <c r="J106" s="100"/>
      <c r="L106" s="145"/>
      <c r="M106" s="145"/>
      <c r="N106" s="145"/>
      <c r="O106" s="146"/>
      <c r="P106" s="146"/>
      <c r="Q106" s="147"/>
      <c r="R106" s="146"/>
      <c r="S106" s="148"/>
      <c r="T106" s="148"/>
      <c r="U106" s="148"/>
      <c r="V106" s="148"/>
    </row>
    <row r="107" spans="1:22" s="7" customFormat="1" x14ac:dyDescent="0.2">
      <c r="A107" s="122" t="s">
        <v>838</v>
      </c>
      <c r="B107" s="184">
        <v>367</v>
      </c>
      <c r="C107" s="185">
        <v>32.36</v>
      </c>
      <c r="D107" s="184">
        <v>356</v>
      </c>
      <c r="E107" s="184">
        <v>11</v>
      </c>
      <c r="F107" s="129"/>
      <c r="G107" s="100"/>
      <c r="H107" s="150"/>
      <c r="I107" s="131"/>
      <c r="J107" s="100"/>
      <c r="L107" s="145"/>
      <c r="M107" s="145"/>
      <c r="N107" s="145"/>
      <c r="O107" s="146"/>
      <c r="P107" s="146"/>
      <c r="Q107" s="147"/>
      <c r="R107" s="146"/>
      <c r="S107" s="148"/>
      <c r="T107" s="148"/>
      <c r="U107" s="148"/>
      <c r="V107" s="148"/>
    </row>
    <row r="108" spans="1:22" s="7" customFormat="1" x14ac:dyDescent="0.2">
      <c r="A108" s="122" t="s">
        <v>875</v>
      </c>
      <c r="B108" s="184">
        <v>383</v>
      </c>
      <c r="C108" s="185">
        <v>126.66666666666667</v>
      </c>
      <c r="D108" s="184">
        <v>380</v>
      </c>
      <c r="E108" s="184">
        <v>3</v>
      </c>
      <c r="F108" s="129"/>
      <c r="G108" s="100"/>
      <c r="H108" s="150"/>
      <c r="I108" s="131"/>
      <c r="J108" s="100"/>
      <c r="L108" s="145"/>
      <c r="M108" s="145"/>
      <c r="N108" s="145"/>
      <c r="O108" s="146"/>
      <c r="P108" s="146"/>
      <c r="Q108" s="147"/>
      <c r="R108" s="146"/>
      <c r="S108" s="148"/>
      <c r="T108" s="148"/>
      <c r="U108" s="148"/>
      <c r="V108" s="148"/>
    </row>
    <row r="109" spans="1:22" s="7" customFormat="1" x14ac:dyDescent="0.2">
      <c r="A109" s="122" t="s">
        <v>878</v>
      </c>
      <c r="B109" s="184">
        <v>368</v>
      </c>
      <c r="C109" s="185">
        <v>51.571428571428569</v>
      </c>
      <c r="D109" s="184">
        <v>361</v>
      </c>
      <c r="E109" s="184">
        <v>7</v>
      </c>
      <c r="F109" s="129"/>
      <c r="G109" s="100"/>
      <c r="H109" s="150"/>
      <c r="I109" s="131"/>
      <c r="J109" s="100"/>
      <c r="L109" s="145"/>
      <c r="M109" s="145"/>
      <c r="N109" s="145"/>
      <c r="O109" s="146"/>
      <c r="P109" s="146"/>
      <c r="Q109" s="147"/>
      <c r="R109" s="146"/>
      <c r="S109" s="148"/>
      <c r="T109" s="148"/>
      <c r="U109" s="148"/>
      <c r="V109" s="148"/>
    </row>
    <row r="110" spans="1:22" s="7" customFormat="1" x14ac:dyDescent="0.2">
      <c r="A110" s="122" t="s">
        <v>955</v>
      </c>
      <c r="B110" s="184">
        <v>367</v>
      </c>
      <c r="C110" s="185">
        <v>4.3188405797101446</v>
      </c>
      <c r="D110" s="184">
        <v>298</v>
      </c>
      <c r="E110" s="184">
        <v>69</v>
      </c>
      <c r="F110" s="129"/>
      <c r="G110" s="100"/>
      <c r="H110" s="150"/>
      <c r="I110" s="131"/>
      <c r="J110" s="100"/>
      <c r="L110" s="145"/>
      <c r="M110" s="145"/>
      <c r="N110" s="145"/>
      <c r="O110" s="146"/>
      <c r="P110" s="146"/>
      <c r="Q110" s="147"/>
      <c r="R110" s="146"/>
      <c r="S110" s="148"/>
      <c r="T110" s="148"/>
      <c r="U110" s="148"/>
      <c r="V110" s="148"/>
    </row>
    <row r="111" spans="1:22" s="7" customFormat="1" x14ac:dyDescent="0.2">
      <c r="A111" s="122" t="s">
        <v>1104</v>
      </c>
      <c r="B111" s="184">
        <v>377</v>
      </c>
      <c r="C111" s="185">
        <v>74.400000000000006</v>
      </c>
      <c r="D111" s="184">
        <v>372</v>
      </c>
      <c r="E111" s="184">
        <v>5</v>
      </c>
      <c r="F111" s="129"/>
      <c r="G111" s="100"/>
      <c r="H111" s="150"/>
      <c r="I111" s="131"/>
      <c r="J111" s="100"/>
      <c r="L111" s="145"/>
      <c r="M111" s="145"/>
      <c r="N111" s="145"/>
      <c r="O111" s="146"/>
      <c r="P111" s="146"/>
      <c r="Q111" s="147"/>
      <c r="R111" s="146"/>
      <c r="S111" s="148"/>
      <c r="T111" s="148"/>
      <c r="U111" s="148"/>
      <c r="V111" s="148"/>
    </row>
    <row r="112" spans="1:22" s="7" customFormat="1" x14ac:dyDescent="0.2">
      <c r="A112" s="122" t="s">
        <v>1117</v>
      </c>
      <c r="B112" s="184">
        <v>169</v>
      </c>
      <c r="C112" s="185">
        <v>32.799999999999997</v>
      </c>
      <c r="D112" s="184">
        <v>164</v>
      </c>
      <c r="E112" s="184">
        <v>5</v>
      </c>
      <c r="F112" s="129"/>
      <c r="G112" s="100"/>
      <c r="H112" s="150"/>
      <c r="I112" s="131"/>
      <c r="J112" s="100"/>
      <c r="L112" s="145"/>
      <c r="M112" s="145"/>
      <c r="N112" s="145"/>
      <c r="O112" s="146"/>
      <c r="P112" s="146"/>
      <c r="Q112" s="147"/>
      <c r="R112" s="146"/>
      <c r="S112" s="148"/>
      <c r="T112" s="148"/>
      <c r="U112" s="148"/>
      <c r="V112" s="148"/>
    </row>
    <row r="113" spans="1:26" s="7" customFormat="1" x14ac:dyDescent="0.2">
      <c r="A113" s="130" t="s">
        <v>199</v>
      </c>
      <c r="B113" s="197">
        <v>5375</v>
      </c>
      <c r="C113" s="185">
        <v>15.044776119402986</v>
      </c>
      <c r="D113" s="184">
        <v>5040</v>
      </c>
      <c r="E113" s="184">
        <v>335</v>
      </c>
      <c r="F113" s="129"/>
      <c r="G113" s="100"/>
      <c r="H113" s="150"/>
      <c r="I113" s="131"/>
      <c r="J113" s="100"/>
      <c r="L113" s="145"/>
      <c r="M113" s="145"/>
      <c r="N113" s="145"/>
      <c r="O113" s="146"/>
      <c r="P113" s="146"/>
      <c r="Q113" s="147"/>
      <c r="R113" s="146"/>
      <c r="S113" s="148"/>
      <c r="T113" s="148"/>
      <c r="U113" s="148"/>
      <c r="V113" s="148"/>
    </row>
    <row r="114" spans="1:26" x14ac:dyDescent="0.2">
      <c r="A114" s="208"/>
      <c r="B114" s="184"/>
      <c r="C114" s="184"/>
      <c r="D114" s="184"/>
      <c r="E114" s="184"/>
      <c r="F114" s="129"/>
      <c r="H114" s="150"/>
      <c r="I114" s="131"/>
      <c r="K114" s="7"/>
      <c r="L114" s="145"/>
      <c r="M114" s="145"/>
      <c r="N114" s="145"/>
      <c r="O114" s="146"/>
      <c r="P114" s="146"/>
      <c r="Q114" s="147"/>
      <c r="R114" s="146"/>
      <c r="S114" s="148"/>
      <c r="T114" s="148"/>
      <c r="U114" s="148"/>
      <c r="V114" s="148"/>
      <c r="W114" s="7"/>
      <c r="X114" s="7"/>
      <c r="Y114" s="7"/>
      <c r="Z114" s="7"/>
    </row>
    <row r="115" spans="1:26" x14ac:dyDescent="0.2">
      <c r="A115" s="116" t="s">
        <v>440</v>
      </c>
      <c r="B115" s="117" t="s">
        <v>441</v>
      </c>
      <c r="C115" s="117" t="s">
        <v>171</v>
      </c>
      <c r="D115" s="117" t="s">
        <v>438</v>
      </c>
      <c r="E115" s="117" t="s">
        <v>439</v>
      </c>
      <c r="F115" s="129"/>
      <c r="H115" s="150"/>
      <c r="I115" s="131"/>
      <c r="K115" s="7"/>
      <c r="L115" s="145"/>
      <c r="M115" s="145"/>
      <c r="N115" s="145"/>
      <c r="O115" s="146"/>
      <c r="P115" s="146"/>
    </row>
    <row r="116" spans="1:26" x14ac:dyDescent="0.2">
      <c r="A116" s="122">
        <v>2007</v>
      </c>
      <c r="B116" s="118">
        <v>37175.24</v>
      </c>
      <c r="C116" s="118">
        <v>25454.84</v>
      </c>
      <c r="D116" s="118">
        <v>31315.040000000001</v>
      </c>
      <c r="E116" s="118">
        <v>-5860.2</v>
      </c>
      <c r="F116" s="129"/>
      <c r="H116" s="7"/>
      <c r="I116" s="7"/>
      <c r="J116" s="7"/>
      <c r="K116" s="7"/>
      <c r="L116" s="145"/>
      <c r="M116" s="145"/>
      <c r="N116" s="145"/>
      <c r="O116" s="146"/>
      <c r="P116" s="146"/>
    </row>
    <row r="117" spans="1:26" x14ac:dyDescent="0.2">
      <c r="A117" s="122">
        <v>2008</v>
      </c>
      <c r="B117" s="118">
        <v>59711.68</v>
      </c>
      <c r="C117" s="118">
        <v>-21506.18</v>
      </c>
      <c r="D117" s="118">
        <v>19102.75</v>
      </c>
      <c r="E117" s="118">
        <v>-40608.93</v>
      </c>
      <c r="F117" s="129"/>
      <c r="H117" s="7"/>
      <c r="I117" s="7"/>
      <c r="J117" s="7"/>
      <c r="K117" s="7"/>
      <c r="L117" s="145"/>
      <c r="M117" s="145"/>
      <c r="N117" s="145"/>
      <c r="O117" s="146"/>
      <c r="P117" s="146"/>
    </row>
    <row r="118" spans="1:26" x14ac:dyDescent="0.2">
      <c r="A118" s="122">
        <v>2009</v>
      </c>
      <c r="B118" s="118">
        <v>58790.21</v>
      </c>
      <c r="C118" s="118">
        <v>-37301.910000000003</v>
      </c>
      <c r="D118" s="118">
        <v>10744.15</v>
      </c>
      <c r="E118" s="118">
        <v>-48046.060000000005</v>
      </c>
      <c r="F118" s="129"/>
      <c r="H118" s="7"/>
      <c r="I118" s="7"/>
      <c r="J118" s="7"/>
      <c r="K118" s="7"/>
      <c r="L118" s="145"/>
      <c r="M118" s="145"/>
      <c r="N118" s="145"/>
      <c r="O118" s="146"/>
      <c r="P118" s="146"/>
    </row>
    <row r="119" spans="1:26" x14ac:dyDescent="0.2">
      <c r="A119" s="122">
        <v>2010</v>
      </c>
      <c r="B119" s="118">
        <v>21671.22</v>
      </c>
      <c r="C119" s="118">
        <v>20650.419999999998</v>
      </c>
      <c r="D119" s="118">
        <v>21160.82</v>
      </c>
      <c r="E119" s="118">
        <v>-510.40000000000003</v>
      </c>
      <c r="F119" s="129"/>
      <c r="H119" s="7"/>
      <c r="I119" s="7"/>
      <c r="J119" s="7"/>
      <c r="K119" s="7"/>
      <c r="L119" s="145"/>
      <c r="N119" s="145"/>
      <c r="O119" s="146"/>
      <c r="P119" s="146"/>
    </row>
    <row r="120" spans="1:26" x14ac:dyDescent="0.2">
      <c r="A120" s="122">
        <v>2011</v>
      </c>
      <c r="B120" s="118">
        <v>42286.78</v>
      </c>
      <c r="C120" s="118">
        <v>40655.119999999995</v>
      </c>
      <c r="D120" s="118">
        <v>41470.949999999997</v>
      </c>
      <c r="E120" s="118">
        <v>-815.83</v>
      </c>
      <c r="F120" s="129"/>
      <c r="H120" s="7"/>
      <c r="I120" s="7"/>
      <c r="J120" s="7"/>
      <c r="K120" s="7"/>
      <c r="L120" s="145"/>
      <c r="N120" s="145"/>
      <c r="O120" s="146"/>
      <c r="P120" s="146"/>
    </row>
    <row r="121" spans="1:26" x14ac:dyDescent="0.2">
      <c r="A121" s="122" t="s">
        <v>569</v>
      </c>
      <c r="B121" s="118">
        <v>51778.130000000005</v>
      </c>
      <c r="C121" s="118">
        <v>42520.17</v>
      </c>
      <c r="D121" s="118">
        <v>47149.15</v>
      </c>
      <c r="E121" s="118">
        <v>-4628.9800000000005</v>
      </c>
      <c r="F121" s="129"/>
      <c r="H121" s="7"/>
      <c r="I121" s="7"/>
      <c r="J121" s="7"/>
      <c r="K121" s="7"/>
      <c r="L121" s="145"/>
      <c r="N121" s="145"/>
      <c r="O121" s="146"/>
      <c r="P121" s="146"/>
    </row>
    <row r="122" spans="1:26" s="123" customFormat="1" x14ac:dyDescent="0.2">
      <c r="A122" s="122" t="s">
        <v>603</v>
      </c>
      <c r="B122" s="119">
        <v>48857.11</v>
      </c>
      <c r="C122" s="119">
        <v>43090.210000000006</v>
      </c>
      <c r="D122" s="119">
        <v>45973.66</v>
      </c>
      <c r="E122" s="119">
        <v>-2883.45</v>
      </c>
      <c r="F122" s="129"/>
      <c r="G122" s="100"/>
      <c r="H122" s="7"/>
      <c r="I122" s="7"/>
      <c r="J122" s="7"/>
      <c r="K122" s="7"/>
      <c r="L122" s="145"/>
      <c r="M122" s="100"/>
      <c r="N122" s="145"/>
      <c r="O122" s="100"/>
      <c r="P122" s="100"/>
      <c r="Q122" s="100"/>
      <c r="R122" s="100"/>
      <c r="S122" s="100"/>
      <c r="T122" s="100"/>
      <c r="U122" s="100"/>
      <c r="V122" s="100"/>
      <c r="W122" s="100"/>
      <c r="X122" s="100"/>
      <c r="Y122" s="100"/>
      <c r="Z122" s="100"/>
    </row>
    <row r="123" spans="1:26" s="123" customFormat="1" x14ac:dyDescent="0.2">
      <c r="A123" s="122" t="s">
        <v>640</v>
      </c>
      <c r="B123" s="118">
        <v>45447.859999999993</v>
      </c>
      <c r="C123" s="118">
        <v>40938.32</v>
      </c>
      <c r="D123" s="118">
        <v>43193.09</v>
      </c>
      <c r="E123" s="118">
        <v>-2254.77</v>
      </c>
      <c r="F123" s="129"/>
      <c r="G123" s="100"/>
      <c r="H123" s="7"/>
      <c r="I123" s="7"/>
      <c r="J123" s="7"/>
      <c r="K123" s="7"/>
      <c r="L123" s="145"/>
      <c r="M123" s="100"/>
      <c r="N123" s="145"/>
      <c r="O123" s="100"/>
      <c r="P123" s="100"/>
    </row>
    <row r="124" spans="1:26" x14ac:dyDescent="0.2">
      <c r="A124" s="122" t="s">
        <v>734</v>
      </c>
      <c r="B124" s="118">
        <v>49052.32</v>
      </c>
      <c r="C124" s="118">
        <v>29172.32</v>
      </c>
      <c r="D124" s="118">
        <v>39112.32</v>
      </c>
      <c r="E124" s="118">
        <v>-9940</v>
      </c>
      <c r="F124" s="129"/>
      <c r="H124" s="7"/>
      <c r="I124" s="7"/>
      <c r="J124" s="7"/>
      <c r="K124" s="7"/>
      <c r="L124" s="145"/>
      <c r="M124" s="123"/>
      <c r="N124" s="145"/>
      <c r="Q124" s="123"/>
      <c r="R124" s="123"/>
      <c r="S124" s="123"/>
      <c r="T124" s="123"/>
      <c r="U124" s="123"/>
      <c r="V124" s="123"/>
      <c r="W124" s="123"/>
      <c r="X124" s="123"/>
      <c r="Y124" s="123"/>
      <c r="Z124" s="123"/>
    </row>
    <row r="125" spans="1:26" x14ac:dyDescent="0.2">
      <c r="A125" s="122" t="s">
        <v>783</v>
      </c>
      <c r="B125" s="118">
        <v>40611</v>
      </c>
      <c r="C125" s="118">
        <v>25160</v>
      </c>
      <c r="D125" s="118">
        <v>32886</v>
      </c>
      <c r="E125" s="118">
        <v>-7726</v>
      </c>
      <c r="F125" s="129"/>
      <c r="H125" s="7"/>
      <c r="I125" s="7"/>
      <c r="J125" s="7"/>
      <c r="K125" s="7"/>
      <c r="L125" s="145"/>
      <c r="M125" s="123"/>
      <c r="N125" s="145"/>
    </row>
    <row r="126" spans="1:26" x14ac:dyDescent="0.2">
      <c r="A126" s="122" t="s">
        <v>836</v>
      </c>
      <c r="B126" s="118">
        <v>45831.829999999994</v>
      </c>
      <c r="C126" s="118">
        <v>31545.85</v>
      </c>
      <c r="D126" s="118">
        <v>38688.839999999997</v>
      </c>
      <c r="E126" s="118">
        <v>-7142.99</v>
      </c>
      <c r="F126" s="129"/>
      <c r="G126" s="227"/>
      <c r="H126" s="7"/>
      <c r="I126" s="7"/>
      <c r="J126" s="7"/>
      <c r="K126" s="7"/>
      <c r="L126" s="145"/>
      <c r="M126" s="123"/>
      <c r="N126" s="145"/>
    </row>
    <row r="127" spans="1:26" x14ac:dyDescent="0.2">
      <c r="A127" s="122" t="s">
        <v>877</v>
      </c>
      <c r="B127" s="118">
        <v>58054</v>
      </c>
      <c r="C127" s="118">
        <v>49655</v>
      </c>
      <c r="D127" s="118">
        <v>53855</v>
      </c>
      <c r="E127" s="118">
        <v>-4200</v>
      </c>
      <c r="F127" s="129"/>
      <c r="H127" s="7"/>
      <c r="I127" s="7"/>
      <c r="J127" s="7"/>
      <c r="K127" s="7"/>
      <c r="L127" s="145"/>
      <c r="M127" s="123"/>
      <c r="N127" s="145"/>
    </row>
    <row r="128" spans="1:26" x14ac:dyDescent="0.2">
      <c r="A128" s="122" t="s">
        <v>951</v>
      </c>
      <c r="B128" s="118">
        <v>50736.65</v>
      </c>
      <c r="C128" s="118">
        <v>39826.35</v>
      </c>
      <c r="D128" s="118">
        <v>45281.5</v>
      </c>
      <c r="E128" s="118">
        <v>-5455.15</v>
      </c>
      <c r="F128" s="129"/>
      <c r="H128" s="7"/>
      <c r="I128" s="7"/>
      <c r="J128" s="7"/>
      <c r="K128" s="7"/>
      <c r="L128" s="145"/>
      <c r="M128" s="123"/>
      <c r="N128" s="145"/>
    </row>
    <row r="129" spans="1:16" x14ac:dyDescent="0.2">
      <c r="A129" s="122" t="s">
        <v>955</v>
      </c>
      <c r="B129" s="118">
        <v>82211.19</v>
      </c>
      <c r="C129" s="118">
        <v>-22402.410000000003</v>
      </c>
      <c r="D129" s="118">
        <v>29904.39</v>
      </c>
      <c r="E129" s="118">
        <v>-52306.8</v>
      </c>
      <c r="F129" s="129"/>
      <c r="H129" s="7"/>
      <c r="I129" s="7"/>
      <c r="J129" s="7"/>
      <c r="K129" s="7"/>
      <c r="L129" s="145"/>
      <c r="M129" s="123"/>
      <c r="N129" s="145"/>
    </row>
    <row r="130" spans="1:16" x14ac:dyDescent="0.2">
      <c r="A130" s="122" t="s">
        <v>1104</v>
      </c>
      <c r="B130" s="118">
        <v>60084.99</v>
      </c>
      <c r="C130" s="118">
        <v>54851.950000000004</v>
      </c>
      <c r="D130" s="118">
        <v>57468.47</v>
      </c>
      <c r="E130" s="118">
        <v>-2616.52</v>
      </c>
      <c r="F130" s="129"/>
      <c r="H130" s="7"/>
      <c r="I130" s="7"/>
      <c r="J130" s="7"/>
      <c r="K130" s="7"/>
      <c r="L130" s="145"/>
      <c r="M130" s="123"/>
      <c r="N130" s="145"/>
    </row>
    <row r="131" spans="1:16" x14ac:dyDescent="0.2">
      <c r="A131" s="122" t="s">
        <v>1106</v>
      </c>
      <c r="B131" s="118">
        <v>34066.82</v>
      </c>
      <c r="C131" s="118">
        <v>15896.64</v>
      </c>
      <c r="D131" s="118">
        <v>24981.73</v>
      </c>
      <c r="E131" s="118">
        <v>-9085.09</v>
      </c>
      <c r="F131" s="129"/>
      <c r="H131" s="7"/>
      <c r="I131" s="7"/>
      <c r="J131" s="7"/>
      <c r="K131" s="7"/>
      <c r="L131" s="145"/>
      <c r="M131" s="123"/>
      <c r="N131" s="145"/>
    </row>
    <row r="132" spans="1:16" x14ac:dyDescent="0.2">
      <c r="A132" s="130" t="s">
        <v>199</v>
      </c>
      <c r="B132" s="118">
        <v>786368.03</v>
      </c>
      <c r="C132" s="118">
        <v>378207.69</v>
      </c>
      <c r="D132" s="118">
        <v>582287.86</v>
      </c>
      <c r="E132" s="118">
        <v>-204080.16999999998</v>
      </c>
      <c r="F132" s="129"/>
      <c r="H132" s="7"/>
      <c r="I132" s="7"/>
      <c r="J132" s="7"/>
      <c r="K132" s="7"/>
      <c r="L132" s="145"/>
      <c r="M132" s="123"/>
      <c r="N132" s="145"/>
    </row>
    <row r="133" spans="1:16" x14ac:dyDescent="0.2">
      <c r="A133" s="116" t="s">
        <v>860</v>
      </c>
      <c r="B133" s="118"/>
      <c r="C133" s="118"/>
      <c r="D133" s="118"/>
      <c r="E133" s="118"/>
      <c r="F133" s="69"/>
      <c r="G133" s="134"/>
      <c r="H133" s="134"/>
      <c r="I133" s="134"/>
      <c r="J133" s="134"/>
      <c r="L133" s="145"/>
      <c r="M133" s="123"/>
      <c r="N133" s="145"/>
    </row>
    <row r="134" spans="1:16" x14ac:dyDescent="0.2">
      <c r="A134" s="116"/>
      <c r="B134" s="118"/>
      <c r="C134" s="118"/>
      <c r="D134" s="230"/>
      <c r="E134" s="118"/>
      <c r="F134" s="69"/>
      <c r="G134" s="109"/>
      <c r="H134" s="110"/>
      <c r="I134" s="111"/>
      <c r="J134" s="69"/>
      <c r="M134" s="123"/>
    </row>
    <row r="135" spans="1:16" x14ac:dyDescent="0.2">
      <c r="A135" s="116"/>
      <c r="B135" s="118"/>
      <c r="C135" s="118"/>
      <c r="D135" s="118"/>
      <c r="E135" s="118"/>
      <c r="F135" s="69"/>
      <c r="G135" s="109"/>
      <c r="H135" s="110"/>
      <c r="I135" s="111"/>
      <c r="J135" s="69"/>
    </row>
    <row r="136" spans="1:16" x14ac:dyDescent="0.2">
      <c r="A136" s="5"/>
      <c r="B136" s="47"/>
      <c r="C136" s="47"/>
      <c r="D136" s="47"/>
      <c r="E136" s="68"/>
      <c r="O136" s="123"/>
      <c r="P136" s="123"/>
    </row>
    <row r="137" spans="1:16" x14ac:dyDescent="0.2">
      <c r="A137" s="5" t="s">
        <v>163</v>
      </c>
      <c r="B137" s="108" t="s">
        <v>161</v>
      </c>
      <c r="C137" s="108" t="s">
        <v>161</v>
      </c>
      <c r="D137" s="108" t="s">
        <v>162</v>
      </c>
      <c r="E137" s="108" t="s">
        <v>162</v>
      </c>
      <c r="K137" s="123"/>
      <c r="O137" s="123"/>
      <c r="P137" s="123"/>
    </row>
    <row r="138" spans="1:16" x14ac:dyDescent="0.2">
      <c r="A138" s="5" t="s">
        <v>201</v>
      </c>
      <c r="B138" s="59" t="s">
        <v>160</v>
      </c>
      <c r="C138" s="59" t="s">
        <v>164</v>
      </c>
      <c r="D138" s="59" t="s">
        <v>160</v>
      </c>
      <c r="E138" s="59" t="s">
        <v>164</v>
      </c>
      <c r="K138" s="123"/>
      <c r="L138" s="123"/>
      <c r="N138" s="123"/>
    </row>
    <row r="139" spans="1:16" x14ac:dyDescent="0.2">
      <c r="A139" s="5">
        <v>2022</v>
      </c>
      <c r="B139" s="112">
        <v>0.31547619047619047</v>
      </c>
      <c r="C139" s="112">
        <v>0.11165</v>
      </c>
      <c r="D139" s="112">
        <v>7.9365079365079361E-3</v>
      </c>
      <c r="E139" s="112">
        <v>6.3499999999999997E-3</v>
      </c>
      <c r="K139" s="123"/>
      <c r="L139" s="123"/>
      <c r="N139" s="123"/>
    </row>
    <row r="140" spans="1:16" x14ac:dyDescent="0.2">
      <c r="A140" s="5">
        <v>2021</v>
      </c>
      <c r="B140" s="112">
        <v>0.64356435643564358</v>
      </c>
      <c r="C140" s="112">
        <v>0.19023999999999999</v>
      </c>
      <c r="D140" s="112">
        <v>9.9009900990099011E-3</v>
      </c>
      <c r="E140" s="112">
        <v>1.423E-2</v>
      </c>
      <c r="K140" s="123"/>
      <c r="L140" s="123"/>
      <c r="N140" s="123"/>
    </row>
    <row r="141" spans="1:16" x14ac:dyDescent="0.2">
      <c r="A141" s="5">
        <v>2020</v>
      </c>
      <c r="B141" s="112">
        <v>0.54653465346534658</v>
      </c>
      <c r="C141" s="112">
        <v>0.12461</v>
      </c>
      <c r="D141" s="112">
        <v>0.1306930693069307</v>
      </c>
      <c r="E141" s="112">
        <v>7.4090000000000003E-2</v>
      </c>
      <c r="K141" s="123"/>
      <c r="L141" s="123"/>
      <c r="N141" s="123"/>
    </row>
    <row r="142" spans="1:16" x14ac:dyDescent="0.2">
      <c r="A142" s="5">
        <v>2019</v>
      </c>
      <c r="B142" s="112">
        <v>0.65346534653465349</v>
      </c>
      <c r="C142" s="112">
        <v>0.18584000000000001</v>
      </c>
      <c r="D142" s="112">
        <v>1.3861386138613862E-2</v>
      </c>
      <c r="E142" s="112">
        <v>3.0748000000000001E-2</v>
      </c>
      <c r="K142" s="123"/>
      <c r="L142" s="123"/>
      <c r="N142" s="123"/>
    </row>
    <row r="143" spans="1:16" x14ac:dyDescent="0.2">
      <c r="A143" s="5">
        <v>2018</v>
      </c>
      <c r="B143" s="112">
        <v>0.65544554455445547</v>
      </c>
      <c r="C143" s="112">
        <v>0.34956999999999999</v>
      </c>
      <c r="D143" s="112">
        <v>5.9405940594059407E-3</v>
      </c>
      <c r="E143" s="112">
        <v>0.10085</v>
      </c>
      <c r="K143" s="123"/>
      <c r="L143" s="123"/>
      <c r="N143" s="123"/>
    </row>
    <row r="144" spans="1:16" x14ac:dyDescent="0.2">
      <c r="A144" s="5">
        <v>2017</v>
      </c>
      <c r="B144" s="112">
        <v>0.64950495049504953</v>
      </c>
      <c r="C144" s="112">
        <v>0.28825000000000001</v>
      </c>
      <c r="D144" s="112">
        <v>1.782178217821782E-2</v>
      </c>
      <c r="E144" s="112">
        <v>0.13117999999999999</v>
      </c>
      <c r="K144" s="123"/>
      <c r="L144" s="123"/>
      <c r="N144" s="123"/>
    </row>
    <row r="145" spans="1:141" x14ac:dyDescent="0.2">
      <c r="A145" s="5">
        <v>2016</v>
      </c>
      <c r="B145" s="112">
        <v>0.63366336633663367</v>
      </c>
      <c r="C145" s="112">
        <v>0.27879999999999999</v>
      </c>
      <c r="D145" s="112">
        <v>4.1584158415841586E-2</v>
      </c>
      <c r="E145" s="112">
        <v>0.13175000000000001</v>
      </c>
      <c r="K145" s="123"/>
      <c r="L145" s="123"/>
      <c r="N145" s="123"/>
    </row>
    <row r="146" spans="1:141" x14ac:dyDescent="0.2">
      <c r="A146" s="5">
        <v>2015</v>
      </c>
      <c r="B146" s="112">
        <v>0.63888888888888884</v>
      </c>
      <c r="C146" s="112">
        <v>0.27292</v>
      </c>
      <c r="D146" s="112">
        <v>3.3730158730158728E-2</v>
      </c>
      <c r="E146" s="112">
        <v>0.12017</v>
      </c>
      <c r="K146" s="123"/>
      <c r="L146" s="123"/>
      <c r="N146" s="123"/>
    </row>
    <row r="147" spans="1:141" x14ac:dyDescent="0.2">
      <c r="A147" s="5">
        <v>2014</v>
      </c>
      <c r="B147" s="112">
        <v>0.68730000000000002</v>
      </c>
      <c r="C147" s="112">
        <v>0.29616999999999999</v>
      </c>
      <c r="D147" s="112">
        <v>1.3899999999999999E-2</v>
      </c>
      <c r="E147" s="112">
        <v>0.10599</v>
      </c>
      <c r="K147" s="123"/>
      <c r="L147" s="123"/>
      <c r="N147" s="123"/>
    </row>
    <row r="148" spans="1:141" x14ac:dyDescent="0.2">
      <c r="A148" s="5">
        <v>2013</v>
      </c>
      <c r="B148" s="112">
        <v>0.66</v>
      </c>
      <c r="C148" s="112">
        <v>0.28234999999999999</v>
      </c>
      <c r="D148" s="112">
        <v>0.02</v>
      </c>
      <c r="E148" s="112">
        <v>0.11203</v>
      </c>
      <c r="G148" s="150"/>
      <c r="K148" s="123"/>
      <c r="L148" s="123"/>
      <c r="N148" s="123"/>
    </row>
    <row r="149" spans="1:141" x14ac:dyDescent="0.2">
      <c r="A149" s="5">
        <v>2012</v>
      </c>
      <c r="B149" s="112">
        <v>0.61399999999999999</v>
      </c>
      <c r="C149" s="112">
        <v>0.26518999999999998</v>
      </c>
      <c r="D149" s="112">
        <v>0.02</v>
      </c>
      <c r="E149" s="112">
        <v>0.1027</v>
      </c>
      <c r="G149" s="150"/>
      <c r="L149" s="123"/>
      <c r="N149" s="123"/>
    </row>
    <row r="150" spans="1:141" s="123" customFormat="1" x14ac:dyDescent="0.2">
      <c r="A150" s="5">
        <v>2011</v>
      </c>
      <c r="B150" s="112">
        <v>0.59599999999999997</v>
      </c>
      <c r="C150" s="112">
        <v>0.27892</v>
      </c>
      <c r="D150" s="112">
        <v>0.01</v>
      </c>
      <c r="E150" s="112">
        <v>7.2929999999999995E-2</v>
      </c>
      <c r="F150" s="100"/>
      <c r="G150" s="150"/>
      <c r="H150" s="100"/>
      <c r="I150" s="100"/>
      <c r="J150" s="100"/>
      <c r="K150" s="100"/>
      <c r="L150" s="100"/>
      <c r="M150" s="100"/>
      <c r="N150" s="100"/>
      <c r="O150" s="100"/>
      <c r="P150" s="100"/>
      <c r="Q150" s="100"/>
      <c r="R150" s="100"/>
      <c r="S150" s="100"/>
      <c r="T150" s="100"/>
      <c r="U150" s="100"/>
      <c r="V150" s="100"/>
      <c r="W150" s="100"/>
      <c r="X150" s="100"/>
      <c r="Y150" s="100"/>
      <c r="Z150" s="100"/>
    </row>
    <row r="151" spans="1:141" s="123" customFormat="1" x14ac:dyDescent="0.2">
      <c r="A151" s="142" t="s">
        <v>469</v>
      </c>
      <c r="B151" s="112">
        <v>0.46600000000000003</v>
      </c>
      <c r="C151" s="112">
        <v>0.19317999999999999</v>
      </c>
      <c r="D151" s="112">
        <v>0.01</v>
      </c>
      <c r="E151" s="112">
        <v>9.214E-2</v>
      </c>
      <c r="F151" s="100"/>
      <c r="G151" s="150"/>
      <c r="H151" s="100"/>
      <c r="I151" s="100"/>
      <c r="J151" s="100"/>
      <c r="K151" s="100"/>
      <c r="L151" s="100"/>
      <c r="M151" s="100"/>
      <c r="N151" s="100"/>
      <c r="O151" s="100"/>
      <c r="P151" s="100"/>
    </row>
    <row r="152" spans="1:141" s="123" customFormat="1" x14ac:dyDescent="0.2">
      <c r="A152" s="142" t="s">
        <v>433</v>
      </c>
      <c r="B152" s="112">
        <v>0.30399999999999999</v>
      </c>
      <c r="C152" s="112">
        <v>0.12859000000000001</v>
      </c>
      <c r="D152" s="112">
        <v>0.14199999999999999</v>
      </c>
      <c r="E152" s="112">
        <v>0.17416999999999999</v>
      </c>
      <c r="F152" s="100"/>
      <c r="G152" s="150"/>
      <c r="H152" s="100"/>
      <c r="I152" s="100"/>
      <c r="J152" s="100"/>
      <c r="K152" s="100"/>
      <c r="L152" s="100"/>
      <c r="M152" s="100"/>
      <c r="N152" s="100"/>
      <c r="O152" s="100"/>
      <c r="P152" s="100"/>
    </row>
    <row r="153" spans="1:141" s="123" customFormat="1" x14ac:dyDescent="0.2">
      <c r="A153" s="142" t="s">
        <v>394</v>
      </c>
      <c r="B153" s="112">
        <v>0.44800000000000001</v>
      </c>
      <c r="C153" s="112">
        <v>0.21176</v>
      </c>
      <c r="D153" s="112">
        <v>9.6000000000000002E-2</v>
      </c>
      <c r="E153" s="112">
        <v>9.7750000000000004E-2</v>
      </c>
      <c r="F153" s="100"/>
      <c r="G153" s="150"/>
      <c r="H153" s="100"/>
      <c r="I153" s="100"/>
      <c r="J153" s="100"/>
      <c r="K153" s="100"/>
      <c r="L153" s="100"/>
      <c r="M153" s="100"/>
      <c r="N153" s="100"/>
      <c r="O153" s="100"/>
      <c r="P153" s="100"/>
    </row>
    <row r="154" spans="1:141" s="57" customFormat="1" x14ac:dyDescent="0.2">
      <c r="A154" s="142" t="s">
        <v>364</v>
      </c>
      <c r="B154" s="112">
        <v>0.55200000000000005</v>
      </c>
      <c r="C154" s="112">
        <v>0.22986000000000001</v>
      </c>
      <c r="D154" s="112">
        <v>2.4E-2</v>
      </c>
      <c r="E154" s="112">
        <v>3.1640000000000001E-2</v>
      </c>
      <c r="F154" s="100"/>
      <c r="G154" s="150"/>
      <c r="H154" s="100"/>
      <c r="I154" s="100"/>
      <c r="J154" s="100"/>
      <c r="K154" s="100"/>
      <c r="L154" s="100"/>
      <c r="M154" s="100"/>
      <c r="N154" s="100"/>
      <c r="O154" s="100"/>
      <c r="P154" s="100"/>
      <c r="Q154" s="123"/>
      <c r="R154" s="123"/>
      <c r="S154" s="123"/>
      <c r="T154" s="123"/>
      <c r="U154" s="123"/>
      <c r="V154" s="123"/>
      <c r="W154" s="123"/>
      <c r="X154" s="123"/>
      <c r="Y154" s="123"/>
      <c r="Z154" s="123"/>
    </row>
    <row r="155" spans="1:141" s="57" customFormat="1" x14ac:dyDescent="0.2">
      <c r="A155" s="142" t="s">
        <v>333</v>
      </c>
      <c r="B155" s="112">
        <v>0.56000000000000005</v>
      </c>
      <c r="C155" s="112">
        <v>0.24664</v>
      </c>
      <c r="D155" s="112">
        <v>1.7999999999999999E-2</v>
      </c>
      <c r="E155" s="112">
        <v>3.0110000000000001E-2</v>
      </c>
      <c r="F155" s="100"/>
      <c r="G155" s="150"/>
      <c r="H155" s="100"/>
      <c r="I155" s="100"/>
      <c r="J155" s="100"/>
      <c r="K155" s="100"/>
      <c r="L155" s="100"/>
      <c r="M155" s="135"/>
      <c r="N155" s="100"/>
      <c r="O155" s="100"/>
      <c r="P155" s="100"/>
    </row>
    <row r="156" spans="1:141" s="91" customFormat="1" x14ac:dyDescent="0.2">
      <c r="A156" s="142" t="s">
        <v>303</v>
      </c>
      <c r="B156" s="112">
        <v>0.56999999999999995</v>
      </c>
      <c r="C156" s="112">
        <v>0.25151000000000001</v>
      </c>
      <c r="D156" s="112">
        <v>1.7999999999999999E-2</v>
      </c>
      <c r="E156" s="112">
        <v>2.6950000000000002E-2</v>
      </c>
      <c r="F156" s="100"/>
      <c r="G156" s="150"/>
      <c r="H156" s="100"/>
      <c r="I156" s="100"/>
      <c r="J156" s="100"/>
      <c r="K156" s="100"/>
      <c r="L156" s="100"/>
      <c r="M156" s="71"/>
      <c r="N156" s="100"/>
      <c r="O156" s="100"/>
      <c r="P156" s="100"/>
      <c r="Q156" s="57"/>
      <c r="R156" s="57"/>
      <c r="S156" s="57"/>
      <c r="T156" s="57"/>
      <c r="U156" s="57"/>
      <c r="V156" s="57"/>
      <c r="W156" s="57"/>
      <c r="X156" s="57"/>
      <c r="Y156" s="57"/>
      <c r="Z156" s="57"/>
    </row>
    <row r="157" spans="1:141" s="48" customFormat="1" x14ac:dyDescent="0.2">
      <c r="A157" s="142" t="s">
        <v>242</v>
      </c>
      <c r="B157" s="112">
        <v>0.50800000000000001</v>
      </c>
      <c r="C157" s="112">
        <v>0.24027999999999999</v>
      </c>
      <c r="D157" s="112">
        <v>0.01</v>
      </c>
      <c r="E157" s="112">
        <v>2.6349999999999998E-2</v>
      </c>
      <c r="F157" s="100"/>
      <c r="G157" s="150"/>
      <c r="H157" s="100"/>
      <c r="I157" s="100"/>
      <c r="J157" s="100"/>
      <c r="K157" s="100"/>
      <c r="L157" s="100"/>
      <c r="M157" s="71"/>
      <c r="N157" s="100"/>
      <c r="O157" s="100"/>
      <c r="P157" s="100"/>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c r="DY157" s="91"/>
      <c r="DZ157" s="91"/>
      <c r="EA157" s="91"/>
      <c r="EB157" s="91"/>
      <c r="EC157" s="91"/>
      <c r="ED157" s="91"/>
      <c r="EE157" s="91"/>
      <c r="EF157" s="91"/>
      <c r="EG157" s="91"/>
      <c r="EH157" s="91"/>
      <c r="EI157" s="91"/>
      <c r="EJ157" s="91"/>
      <c r="EK157" s="91"/>
    </row>
    <row r="158" spans="1:141" s="48" customFormat="1" x14ac:dyDescent="0.2">
      <c r="A158" s="142" t="s">
        <v>170</v>
      </c>
      <c r="B158" s="112"/>
      <c r="C158" s="112"/>
      <c r="D158" s="112"/>
      <c r="E158" s="112"/>
      <c r="F158" s="100"/>
      <c r="G158" s="150"/>
      <c r="H158" s="100"/>
      <c r="I158" s="100"/>
      <c r="J158" s="100"/>
      <c r="K158" s="100"/>
      <c r="L158" s="100"/>
      <c r="M158" s="85"/>
      <c r="N158" s="100"/>
      <c r="O158" s="123"/>
      <c r="P158" s="123"/>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c r="DY158" s="91"/>
      <c r="DZ158" s="91"/>
      <c r="EA158" s="91"/>
      <c r="EB158" s="91"/>
      <c r="EC158" s="91"/>
      <c r="ED158" s="91"/>
      <c r="EE158" s="91"/>
      <c r="EF158" s="91"/>
      <c r="EG158" s="91"/>
      <c r="EH158" s="91"/>
      <c r="EI158" s="91"/>
      <c r="EJ158" s="91"/>
      <c r="EK158" s="91"/>
    </row>
    <row r="159" spans="1:141" s="48" customFormat="1" x14ac:dyDescent="0.2">
      <c r="A159" s="96"/>
      <c r="B159" s="112"/>
      <c r="C159" s="112"/>
      <c r="D159" s="112"/>
      <c r="E159" s="112"/>
      <c r="F159" s="100"/>
      <c r="G159" s="209"/>
      <c r="H159" s="150"/>
      <c r="I159" s="100"/>
      <c r="J159" s="100"/>
      <c r="K159" s="100"/>
      <c r="L159" s="100"/>
      <c r="M159" s="73"/>
      <c r="N159" s="100"/>
      <c r="O159" s="123"/>
      <c r="P159" s="123"/>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row>
    <row r="160" spans="1:141" s="48" customFormat="1" x14ac:dyDescent="0.2">
      <c r="A160" s="96"/>
      <c r="B160" s="112"/>
      <c r="C160" s="112"/>
      <c r="D160" s="112"/>
      <c r="E160" s="112"/>
      <c r="F160" s="100"/>
      <c r="G160" s="209"/>
      <c r="H160" s="150"/>
      <c r="I160" s="100"/>
      <c r="J160" s="100"/>
      <c r="K160" s="100"/>
      <c r="L160" s="100"/>
      <c r="M160" s="73"/>
      <c r="N160" s="100"/>
      <c r="O160" s="123"/>
      <c r="P160" s="123"/>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row>
    <row r="161" spans="1:141" s="48" customFormat="1" x14ac:dyDescent="0.2">
      <c r="A161" s="57" t="s">
        <v>477</v>
      </c>
      <c r="B161" s="57"/>
      <c r="C161" s="57"/>
      <c r="D161" s="57"/>
      <c r="E161" s="70"/>
      <c r="F161" s="70"/>
      <c r="G161" s="57"/>
      <c r="H161" s="57"/>
      <c r="I161" s="57"/>
      <c r="J161" s="57"/>
      <c r="K161" s="57"/>
      <c r="L161" s="100"/>
      <c r="M161" s="73"/>
      <c r="N161" s="100"/>
      <c r="O161" s="79"/>
      <c r="P161" s="79"/>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row>
    <row r="162" spans="1:141" s="48" customFormat="1" x14ac:dyDescent="0.2">
      <c r="A162" s="7" t="s">
        <v>137</v>
      </c>
      <c r="B162" s="71" t="s">
        <v>478</v>
      </c>
      <c r="C162" s="71" t="s">
        <v>478</v>
      </c>
      <c r="D162" s="71" t="s">
        <v>478</v>
      </c>
      <c r="E162" s="75" t="s">
        <v>156</v>
      </c>
      <c r="F162" s="75" t="s">
        <v>156</v>
      </c>
      <c r="G162" s="75" t="s">
        <v>156</v>
      </c>
      <c r="H162" s="79" t="s">
        <v>479</v>
      </c>
      <c r="I162" s="79" t="s">
        <v>479</v>
      </c>
      <c r="J162" s="79" t="s">
        <v>479</v>
      </c>
      <c r="K162" s="79" t="s">
        <v>480</v>
      </c>
      <c r="L162" s="57"/>
      <c r="M162" s="73"/>
      <c r="N162" s="57"/>
      <c r="O162" s="87"/>
      <c r="P162" s="87"/>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row>
    <row r="163" spans="1:141" s="7" customFormat="1" x14ac:dyDescent="0.2">
      <c r="B163" s="71" t="s">
        <v>481</v>
      </c>
      <c r="C163" s="71" t="s">
        <v>481</v>
      </c>
      <c r="D163" s="71" t="s">
        <v>481</v>
      </c>
      <c r="E163" s="76" t="s">
        <v>1071</v>
      </c>
      <c r="F163" s="76" t="s">
        <v>1104</v>
      </c>
      <c r="G163" s="86">
        <v>44680</v>
      </c>
      <c r="H163" s="79" t="s">
        <v>107</v>
      </c>
      <c r="I163" s="79" t="s">
        <v>107</v>
      </c>
      <c r="J163" s="79" t="s">
        <v>107</v>
      </c>
      <c r="K163" s="79" t="s">
        <v>482</v>
      </c>
      <c r="L163" s="210"/>
      <c r="M163" s="73"/>
      <c r="N163" s="75"/>
      <c r="O163" s="81"/>
      <c r="P163" s="88"/>
      <c r="Q163" s="91"/>
      <c r="R163" s="91"/>
      <c r="S163" s="91"/>
      <c r="T163" s="91"/>
      <c r="U163" s="91"/>
      <c r="V163" s="91"/>
      <c r="W163" s="91"/>
      <c r="X163" s="91"/>
      <c r="Y163" s="91"/>
      <c r="Z163" s="91"/>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row>
    <row r="164" spans="1:141" s="7" customFormat="1" x14ac:dyDescent="0.2">
      <c r="B164" s="72" t="s">
        <v>1071</v>
      </c>
      <c r="C164" s="72" t="s">
        <v>1104</v>
      </c>
      <c r="D164" s="85">
        <v>44680</v>
      </c>
      <c r="E164" s="76"/>
      <c r="F164" s="76"/>
      <c r="G164" s="76"/>
      <c r="H164" s="80" t="s">
        <v>1071</v>
      </c>
      <c r="I164" s="80" t="s">
        <v>1104</v>
      </c>
      <c r="J164" s="87">
        <v>44680</v>
      </c>
      <c r="K164" s="87">
        <v>44680</v>
      </c>
      <c r="L164" s="210"/>
      <c r="M164" s="73"/>
      <c r="N164" s="86"/>
      <c r="O164" s="81"/>
      <c r="P164" s="88"/>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row>
    <row r="165" spans="1:141" s="7" customFormat="1" x14ac:dyDescent="0.2">
      <c r="A165" s="57" t="s">
        <v>866</v>
      </c>
      <c r="B165" s="73">
        <v>6.8508369353672882E-2</v>
      </c>
      <c r="C165" s="73">
        <v>6.345790002783884E-2</v>
      </c>
      <c r="D165" s="73">
        <v>5.0011705969833349E-2</v>
      </c>
      <c r="E165" s="77">
        <v>9.6016330727294631E-3</v>
      </c>
      <c r="F165" s="77">
        <v>8.1533446406038355E-3</v>
      </c>
      <c r="G165" s="77">
        <v>8.9389948762891892E-3</v>
      </c>
      <c r="H165" s="81">
        <v>13</v>
      </c>
      <c r="I165" s="81">
        <v>13</v>
      </c>
      <c r="J165" s="81">
        <v>13</v>
      </c>
      <c r="K165" s="88">
        <v>3.9509264856975257E-2</v>
      </c>
      <c r="L165" s="57"/>
      <c r="N165" s="76"/>
      <c r="O165" s="81"/>
      <c r="P165" s="88"/>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row>
    <row r="166" spans="1:141" s="7" customFormat="1" x14ac:dyDescent="0.2">
      <c r="A166" s="57" t="s">
        <v>146</v>
      </c>
      <c r="B166" s="73">
        <v>5.1568148155495368E-2</v>
      </c>
      <c r="C166" s="73">
        <v>5.6778742654235104E-2</v>
      </c>
      <c r="D166" s="73">
        <v>5.9042306188548645E-2</v>
      </c>
      <c r="E166" s="77">
        <v>6.1187188368058889E-3</v>
      </c>
      <c r="F166" s="77">
        <v>5.907497318538609E-3</v>
      </c>
      <c r="G166" s="77">
        <v>7.9613384911032745E-3</v>
      </c>
      <c r="H166" s="81">
        <v>30</v>
      </c>
      <c r="I166" s="81">
        <v>35</v>
      </c>
      <c r="J166" s="81">
        <v>34</v>
      </c>
      <c r="K166" s="88">
        <v>2.0179180163729507E-2</v>
      </c>
      <c r="L166" s="91"/>
      <c r="M166" s="73"/>
      <c r="N166" s="77"/>
      <c r="O166" s="81"/>
      <c r="P166" s="88"/>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row>
    <row r="167" spans="1:141" s="7" customFormat="1" x14ac:dyDescent="0.2">
      <c r="A167" s="57" t="s">
        <v>143</v>
      </c>
      <c r="B167" s="73">
        <v>0.11319560416050145</v>
      </c>
      <c r="C167" s="73">
        <v>0.10820381525414327</v>
      </c>
      <c r="D167" s="73">
        <v>0.10751804955284457</v>
      </c>
      <c r="E167" s="77">
        <v>2.6238320222256556E-2</v>
      </c>
      <c r="F167" s="77">
        <v>2.4028476540340852E-2</v>
      </c>
      <c r="G167" s="77">
        <v>2.4353804891728729E-2</v>
      </c>
      <c r="H167" s="81">
        <v>30</v>
      </c>
      <c r="I167" s="81">
        <v>31</v>
      </c>
      <c r="J167" s="81">
        <v>31</v>
      </c>
      <c r="K167" s="88">
        <v>2.4687384045896633E-2</v>
      </c>
      <c r="L167" s="91"/>
      <c r="M167" s="73"/>
      <c r="N167" s="77"/>
      <c r="O167" s="81"/>
      <c r="P167" s="88"/>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row>
    <row r="168" spans="1:141" s="7" customFormat="1" x14ac:dyDescent="0.2">
      <c r="A168" s="57" t="s">
        <v>197</v>
      </c>
      <c r="B168" s="73">
        <v>8.5425258470288465E-2</v>
      </c>
      <c r="C168" s="73">
        <v>8.4496028683537991E-2</v>
      </c>
      <c r="D168" s="73">
        <v>9.0586026257732932E-2</v>
      </c>
      <c r="E168" s="77">
        <v>5.6568626322045748E-2</v>
      </c>
      <c r="F168" s="77">
        <v>4.1277861866660402E-2</v>
      </c>
      <c r="G168" s="77">
        <v>3.3517213935959446E-2</v>
      </c>
      <c r="H168" s="81">
        <v>24</v>
      </c>
      <c r="I168" s="81">
        <v>21</v>
      </c>
      <c r="J168" s="81">
        <v>21</v>
      </c>
      <c r="K168" s="88">
        <v>3.3517213935959446E-2</v>
      </c>
      <c r="L168" s="91"/>
      <c r="M168" s="73"/>
      <c r="N168" s="77"/>
      <c r="O168" s="81"/>
      <c r="P168" s="88"/>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row>
    <row r="169" spans="1:141" s="48" customFormat="1" x14ac:dyDescent="0.2">
      <c r="A169" s="57" t="s">
        <v>142</v>
      </c>
      <c r="B169" s="73">
        <v>0.13409453673974189</v>
      </c>
      <c r="C169" s="73">
        <v>0.1433785386343763</v>
      </c>
      <c r="D169" s="73">
        <v>0.14559040758735878</v>
      </c>
      <c r="E169" s="77">
        <v>1.9386583893176927E-2</v>
      </c>
      <c r="F169" s="77">
        <v>1.7506883893770819E-2</v>
      </c>
      <c r="G169" s="77">
        <v>2.0519534884096326E-2</v>
      </c>
      <c r="H169" s="81">
        <v>63</v>
      </c>
      <c r="I169" s="81">
        <v>65</v>
      </c>
      <c r="J169" s="81">
        <v>64</v>
      </c>
      <c r="K169" s="88">
        <v>2.4483613134823435E-2</v>
      </c>
      <c r="L169" s="91"/>
      <c r="M169" s="74"/>
      <c r="N169" s="77"/>
      <c r="O169" s="81"/>
      <c r="P169" s="88"/>
      <c r="Q169" s="57"/>
      <c r="R169" s="57"/>
      <c r="S169" s="57"/>
      <c r="T169" s="57"/>
      <c r="U169" s="57"/>
      <c r="V169" s="57"/>
      <c r="W169" s="57"/>
      <c r="X169" s="57"/>
      <c r="Y169" s="57"/>
      <c r="Z169" s="57"/>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c r="DT169" s="91"/>
      <c r="DU169" s="91"/>
      <c r="DV169" s="91"/>
      <c r="DW169" s="91"/>
      <c r="DX169" s="91"/>
      <c r="DY169" s="91"/>
      <c r="DZ169" s="91"/>
      <c r="EA169" s="91"/>
      <c r="EB169" s="91"/>
      <c r="EC169" s="91"/>
      <c r="ED169" s="91"/>
      <c r="EE169" s="91"/>
      <c r="EF169" s="91"/>
      <c r="EG169" s="91"/>
    </row>
    <row r="170" spans="1:141" s="7" customFormat="1" x14ac:dyDescent="0.2">
      <c r="A170" s="57" t="s">
        <v>141</v>
      </c>
      <c r="B170" s="73">
        <v>0.14870100571525091</v>
      </c>
      <c r="C170" s="73">
        <v>0.15015428323034305</v>
      </c>
      <c r="D170" s="73">
        <v>0.14952794261237476</v>
      </c>
      <c r="E170" s="77">
        <v>1.6672452463017049E-2</v>
      </c>
      <c r="F170" s="77">
        <v>1.4749878584825122E-2</v>
      </c>
      <c r="G170" s="77">
        <v>1.6262562061891171E-2</v>
      </c>
      <c r="H170" s="81">
        <v>36</v>
      </c>
      <c r="I170" s="81">
        <v>40</v>
      </c>
      <c r="J170" s="81">
        <v>41</v>
      </c>
      <c r="K170" s="88">
        <v>1.953216063670514E-2</v>
      </c>
      <c r="L170" s="91"/>
      <c r="M170" s="57"/>
      <c r="N170" s="77"/>
      <c r="O170" s="81"/>
      <c r="P170" s="88"/>
      <c r="Q170" s="91"/>
      <c r="R170" s="91"/>
      <c r="S170" s="91"/>
      <c r="T170" s="91"/>
      <c r="U170" s="91"/>
      <c r="V170" s="91"/>
      <c r="W170" s="91"/>
      <c r="X170" s="91"/>
      <c r="Y170" s="91"/>
      <c r="Z170" s="91"/>
    </row>
    <row r="171" spans="1:141" x14ac:dyDescent="0.2">
      <c r="A171" s="57" t="s">
        <v>140</v>
      </c>
      <c r="B171" s="73">
        <v>8.4504195777885108E-2</v>
      </c>
      <c r="C171" s="73">
        <v>8.30067399159959E-2</v>
      </c>
      <c r="D171" s="73">
        <v>8.5547853936108961E-2</v>
      </c>
      <c r="E171" s="77">
        <v>1.5192628855552668E-2</v>
      </c>
      <c r="F171" s="77">
        <v>1.3923949882646142E-2</v>
      </c>
      <c r="G171" s="77">
        <v>1.6599183947615507E-2</v>
      </c>
      <c r="H171" s="81">
        <v>61</v>
      </c>
      <c r="I171" s="81">
        <v>62</v>
      </c>
      <c r="J171" s="81">
        <v>62</v>
      </c>
      <c r="K171" s="88">
        <v>1.8343930379017881E-2</v>
      </c>
      <c r="L171" s="91"/>
      <c r="N171" s="77"/>
      <c r="O171" s="81"/>
      <c r="P171" s="88"/>
      <c r="Q171" s="7"/>
      <c r="R171" s="7"/>
      <c r="S171" s="7"/>
      <c r="T171" s="7"/>
      <c r="U171" s="7"/>
      <c r="V171" s="7"/>
      <c r="W171" s="7"/>
      <c r="X171" s="7"/>
      <c r="Y171" s="7"/>
      <c r="Z171" s="7"/>
    </row>
    <row r="172" spans="1:141" x14ac:dyDescent="0.2">
      <c r="A172" s="57" t="s">
        <v>198</v>
      </c>
      <c r="B172" s="73">
        <v>0.1753568103039829</v>
      </c>
      <c r="C172" s="73">
        <v>0.17344522767793724</v>
      </c>
      <c r="D172" s="73">
        <v>0.17290402214825459</v>
      </c>
      <c r="E172" s="77">
        <v>9.5881799919372551E-3</v>
      </c>
      <c r="F172" s="77">
        <v>7.7602827707807876E-3</v>
      </c>
      <c r="G172" s="77">
        <v>9.8058965479385623E-3</v>
      </c>
      <c r="H172" s="81">
        <v>45</v>
      </c>
      <c r="I172" s="81">
        <v>44</v>
      </c>
      <c r="J172" s="81">
        <v>43</v>
      </c>
      <c r="K172" s="88">
        <v>1.1334751069757952E-2</v>
      </c>
      <c r="L172" s="91"/>
      <c r="M172" s="123"/>
      <c r="N172" s="77"/>
      <c r="O172" s="81"/>
      <c r="P172" s="88"/>
    </row>
    <row r="173" spans="1:141" x14ac:dyDescent="0.2">
      <c r="A173" s="57" t="s">
        <v>147</v>
      </c>
      <c r="B173" s="73">
        <v>3.2474302589434172E-2</v>
      </c>
      <c r="C173" s="73">
        <v>3.3401615898344145E-2</v>
      </c>
      <c r="D173" s="73">
        <v>3.4332248318822402E-2</v>
      </c>
      <c r="E173" s="77">
        <v>1.8654076364238249E-2</v>
      </c>
      <c r="F173" s="77">
        <v>1.7003660155293813E-2</v>
      </c>
      <c r="G173" s="77">
        <v>1.9173974938793917E-2</v>
      </c>
      <c r="H173" s="81">
        <v>27</v>
      </c>
      <c r="I173" s="81">
        <v>28</v>
      </c>
      <c r="J173" s="81">
        <v>28</v>
      </c>
      <c r="K173" s="88">
        <v>1.9173974938793917E-2</v>
      </c>
      <c r="L173" s="91"/>
      <c r="M173" s="123"/>
      <c r="N173" s="77"/>
      <c r="O173" s="81"/>
      <c r="P173" s="88"/>
    </row>
    <row r="174" spans="1:141" x14ac:dyDescent="0.2">
      <c r="A174" s="57" t="s">
        <v>1083</v>
      </c>
      <c r="B174" s="73">
        <v>4.7481078937391293E-2</v>
      </c>
      <c r="C174" s="73">
        <v>4.7525109544947923E-2</v>
      </c>
      <c r="D174" s="73">
        <v>4.9455197510836199E-2</v>
      </c>
      <c r="E174" s="77">
        <v>2.9601990659864907E-2</v>
      </c>
      <c r="F174" s="77">
        <v>2.239285512769924E-2</v>
      </c>
      <c r="G174" s="77">
        <v>2.6134061181702983E-2</v>
      </c>
      <c r="H174" s="81">
        <v>28</v>
      </c>
      <c r="I174" s="81">
        <v>27</v>
      </c>
      <c r="J174" s="81">
        <v>29</v>
      </c>
      <c r="K174" s="88">
        <v>2.6865226159894739E-2</v>
      </c>
      <c r="L174" s="91"/>
      <c r="M174" s="123"/>
      <c r="N174" s="77"/>
      <c r="O174" s="83"/>
      <c r="P174" s="89"/>
    </row>
    <row r="175" spans="1:141" x14ac:dyDescent="0.2">
      <c r="A175" s="57" t="s">
        <v>145</v>
      </c>
      <c r="B175" s="73">
        <v>5.86906897963555E-2</v>
      </c>
      <c r="C175" s="73">
        <v>5.6151979491230845E-2</v>
      </c>
      <c r="D175" s="73">
        <v>5.5484221384917515E-2</v>
      </c>
      <c r="E175" s="77">
        <v>3.2091500595197955E-2</v>
      </c>
      <c r="F175" s="77">
        <v>2.9364298357864929E-2</v>
      </c>
      <c r="G175" s="77">
        <v>2.9831062475148121E-2</v>
      </c>
      <c r="H175" s="81">
        <v>28</v>
      </c>
      <c r="I175" s="81">
        <v>28</v>
      </c>
      <c r="J175" s="81">
        <v>29</v>
      </c>
      <c r="K175" s="88">
        <v>2.9831062475148121E-2</v>
      </c>
      <c r="L175" s="57"/>
      <c r="N175" s="77"/>
      <c r="O175" s="57"/>
      <c r="P175" s="57"/>
    </row>
    <row r="176" spans="1:141" x14ac:dyDescent="0.2">
      <c r="A176" s="57" t="s">
        <v>160</v>
      </c>
      <c r="B176" s="74">
        <v>1</v>
      </c>
      <c r="C176" s="74">
        <v>0.99999998101293064</v>
      </c>
      <c r="D176" s="74">
        <v>0.99999998146763269</v>
      </c>
      <c r="E176" s="78">
        <v>1.509483244254472E-2</v>
      </c>
      <c r="F176" s="78">
        <v>1.3050544088612892E-2</v>
      </c>
      <c r="G176" s="78">
        <v>1.5444608905926372E-2</v>
      </c>
      <c r="H176" s="82">
        <v>385</v>
      </c>
      <c r="I176" s="83">
        <v>394</v>
      </c>
      <c r="J176" s="83">
        <v>395</v>
      </c>
      <c r="K176" s="89">
        <v>1.9896240940924313E-2</v>
      </c>
      <c r="L176" s="57"/>
      <c r="N176" s="77"/>
      <c r="O176" s="57"/>
      <c r="P176" s="57"/>
    </row>
    <row r="177" spans="1:16" x14ac:dyDescent="0.2">
      <c r="A177" s="57"/>
      <c r="B177" s="74"/>
      <c r="C177" s="74"/>
      <c r="D177" s="74"/>
      <c r="E177" s="78"/>
      <c r="F177" s="78"/>
      <c r="G177" s="78"/>
      <c r="H177" s="82"/>
      <c r="I177" s="83"/>
      <c r="J177" s="83"/>
      <c r="K177" s="89"/>
      <c r="L177" s="57"/>
      <c r="N177" s="77"/>
      <c r="O177" s="57"/>
      <c r="P177" s="57"/>
    </row>
    <row r="178" spans="1:16" x14ac:dyDescent="0.2">
      <c r="A178" s="57"/>
      <c r="B178" s="74"/>
      <c r="C178" s="74"/>
      <c r="D178" s="74"/>
      <c r="E178" s="78"/>
      <c r="F178" s="78"/>
      <c r="G178" s="78"/>
      <c r="H178" s="82"/>
      <c r="I178" s="83"/>
      <c r="J178" s="83"/>
      <c r="K178" s="89"/>
      <c r="L178" s="57"/>
      <c r="N178" s="77"/>
      <c r="O178" s="57"/>
      <c r="P178" s="57"/>
    </row>
    <row r="179" spans="1:16" x14ac:dyDescent="0.2">
      <c r="A179" s="38" t="s">
        <v>136</v>
      </c>
      <c r="B179" s="90" t="s">
        <v>160</v>
      </c>
      <c r="C179" s="5" t="s">
        <v>181</v>
      </c>
      <c r="D179" s="5" t="s">
        <v>182</v>
      </c>
      <c r="E179" s="5" t="s">
        <v>192</v>
      </c>
      <c r="F179" s="12" t="s">
        <v>183</v>
      </c>
      <c r="G179" s="12" t="s">
        <v>184</v>
      </c>
      <c r="H179" s="59" t="s">
        <v>1</v>
      </c>
      <c r="I179" s="123" t="s">
        <v>137</v>
      </c>
      <c r="J179" s="123"/>
      <c r="K179" s="123"/>
    </row>
    <row r="180" spans="1:16" x14ac:dyDescent="0.2">
      <c r="A180" s="38" t="s">
        <v>202</v>
      </c>
      <c r="B180" s="90" t="s">
        <v>1</v>
      </c>
      <c r="C180" s="5"/>
      <c r="D180" s="5" t="s">
        <v>185</v>
      </c>
      <c r="E180" s="5"/>
      <c r="F180" s="12" t="s">
        <v>186</v>
      </c>
      <c r="G180" s="12" t="s">
        <v>186</v>
      </c>
      <c r="H180" s="59" t="s">
        <v>171</v>
      </c>
      <c r="I180" s="123" t="s">
        <v>539</v>
      </c>
      <c r="J180" s="123"/>
      <c r="K180" s="123"/>
      <c r="L180" s="123"/>
      <c r="N180" s="123"/>
    </row>
    <row r="181" spans="1:16" ht="14.1" customHeight="1" x14ac:dyDescent="0.2">
      <c r="A181" s="38"/>
      <c r="B181" s="90" t="s">
        <v>200</v>
      </c>
      <c r="C181" s="5"/>
      <c r="D181" s="5" t="s">
        <v>187</v>
      </c>
      <c r="E181" s="5"/>
      <c r="F181" s="12" t="s">
        <v>188</v>
      </c>
      <c r="G181" s="97" t="s">
        <v>188</v>
      </c>
      <c r="H181" s="20" t="s">
        <v>105</v>
      </c>
      <c r="I181" s="123"/>
      <c r="J181" s="123"/>
      <c r="K181" s="123"/>
      <c r="L181" s="123"/>
      <c r="N181" s="123"/>
    </row>
    <row r="182" spans="1:16" customFormat="1" x14ac:dyDescent="0.2">
      <c r="A182" s="107" t="s">
        <v>1421</v>
      </c>
      <c r="B182" s="107"/>
      <c r="C182" s="107" t="s">
        <v>1422</v>
      </c>
      <c r="D182" s="107" t="s">
        <v>154</v>
      </c>
      <c r="E182" s="107" t="s">
        <v>1423</v>
      </c>
      <c r="F182" s="269">
        <v>2.88</v>
      </c>
      <c r="G182" s="269">
        <v>0</v>
      </c>
      <c r="H182" s="269"/>
      <c r="I182" s="107" t="s">
        <v>141</v>
      </c>
    </row>
    <row r="183" spans="1:16" customFormat="1" x14ac:dyDescent="0.2">
      <c r="A183" s="107"/>
      <c r="B183" s="107"/>
      <c r="C183" s="107"/>
      <c r="D183" s="107"/>
      <c r="E183" s="107"/>
      <c r="F183" s="269"/>
      <c r="G183" s="269"/>
      <c r="H183" s="269"/>
      <c r="I183" s="107"/>
    </row>
    <row r="184" spans="1:16" customFormat="1" x14ac:dyDescent="0.2">
      <c r="A184" s="107" t="s">
        <v>1460</v>
      </c>
      <c r="B184" s="107"/>
      <c r="C184" s="107" t="s">
        <v>1422</v>
      </c>
      <c r="D184" s="107" t="s">
        <v>579</v>
      </c>
      <c r="E184" s="107" t="s">
        <v>1445</v>
      </c>
      <c r="F184" s="94">
        <v>2.62</v>
      </c>
      <c r="G184" s="94">
        <v>2.41</v>
      </c>
      <c r="H184" s="95">
        <v>8.7136929460580825E-2</v>
      </c>
      <c r="I184" s="107" t="s">
        <v>145</v>
      </c>
    </row>
    <row r="185" spans="1:16" customFormat="1" x14ac:dyDescent="0.2">
      <c r="A185" t="s">
        <v>1446</v>
      </c>
      <c r="C185" t="s">
        <v>1422</v>
      </c>
      <c r="D185" t="s">
        <v>579</v>
      </c>
      <c r="E185" t="s">
        <v>1447</v>
      </c>
      <c r="F185">
        <v>5</v>
      </c>
      <c r="G185">
        <v>4.5199999999999996</v>
      </c>
      <c r="H185">
        <v>0.10619469026548689</v>
      </c>
      <c r="I185" t="s">
        <v>142</v>
      </c>
    </row>
    <row r="186" spans="1:16" customFormat="1" x14ac:dyDescent="0.2">
      <c r="A186" t="s">
        <v>1430</v>
      </c>
      <c r="C186" t="s">
        <v>1422</v>
      </c>
      <c r="D186" t="s">
        <v>579</v>
      </c>
      <c r="E186" t="s">
        <v>1431</v>
      </c>
      <c r="F186">
        <v>2.2400000000000002</v>
      </c>
      <c r="G186">
        <v>2.04</v>
      </c>
      <c r="H186">
        <v>9.8039215686274606E-2</v>
      </c>
      <c r="I186" t="s">
        <v>142</v>
      </c>
    </row>
    <row r="187" spans="1:16" customFormat="1" x14ac:dyDescent="0.2">
      <c r="A187" s="107" t="s">
        <v>1468</v>
      </c>
      <c r="B187" s="107"/>
      <c r="C187" s="107" t="s">
        <v>1422</v>
      </c>
      <c r="D187" s="107" t="s">
        <v>579</v>
      </c>
      <c r="E187" s="107" t="s">
        <v>1469</v>
      </c>
      <c r="F187" s="94">
        <v>0.92</v>
      </c>
      <c r="G187" s="94">
        <v>0.88</v>
      </c>
      <c r="H187" s="95">
        <v>4.5454545454545414E-2</v>
      </c>
      <c r="I187" s="107" t="s">
        <v>198</v>
      </c>
    </row>
    <row r="188" spans="1:16" customFormat="1" x14ac:dyDescent="0.2">
      <c r="A188" s="107" t="s">
        <v>1470</v>
      </c>
      <c r="B188" s="107"/>
      <c r="C188" s="107" t="s">
        <v>1422</v>
      </c>
      <c r="D188" s="107" t="s">
        <v>579</v>
      </c>
      <c r="E188" s="107" t="s">
        <v>1471</v>
      </c>
      <c r="F188" s="94">
        <v>3</v>
      </c>
      <c r="G188" s="94">
        <v>2.72</v>
      </c>
      <c r="H188" s="95">
        <v>0.10294117647058809</v>
      </c>
      <c r="I188" s="107" t="s">
        <v>147</v>
      </c>
    </row>
    <row r="189" spans="1:16" customFormat="1" x14ac:dyDescent="0.2">
      <c r="A189" t="s">
        <v>1461</v>
      </c>
      <c r="C189" t="s">
        <v>1422</v>
      </c>
      <c r="D189" t="s">
        <v>579</v>
      </c>
      <c r="E189" t="s">
        <v>1462</v>
      </c>
      <c r="F189">
        <v>1.6</v>
      </c>
      <c r="G189">
        <v>1.2</v>
      </c>
      <c r="H189">
        <v>0.33333333333333348</v>
      </c>
      <c r="I189" t="s">
        <v>147</v>
      </c>
    </row>
    <row r="190" spans="1:16" customFormat="1" x14ac:dyDescent="0.2">
      <c r="A190" t="s">
        <v>1424</v>
      </c>
      <c r="C190" t="s">
        <v>1422</v>
      </c>
      <c r="D190" t="s">
        <v>579</v>
      </c>
      <c r="E190" t="s">
        <v>1425</v>
      </c>
      <c r="F190">
        <v>3.2</v>
      </c>
      <c r="G190">
        <v>3.04</v>
      </c>
      <c r="H190">
        <v>5.2631578947368363E-2</v>
      </c>
      <c r="I190" t="s">
        <v>143</v>
      </c>
    </row>
    <row r="191" spans="1:16" customFormat="1" x14ac:dyDescent="0.2">
      <c r="A191" t="s">
        <v>1432</v>
      </c>
      <c r="C191" t="s">
        <v>1422</v>
      </c>
      <c r="D191" t="s">
        <v>579</v>
      </c>
      <c r="E191" t="s">
        <v>1433</v>
      </c>
      <c r="F191">
        <v>3.6</v>
      </c>
      <c r="G191">
        <v>3.16</v>
      </c>
      <c r="H191">
        <v>0.139240506329114</v>
      </c>
      <c r="I191" t="s">
        <v>143</v>
      </c>
    </row>
    <row r="192" spans="1:16" customFormat="1" x14ac:dyDescent="0.2">
      <c r="A192" t="s">
        <v>1463</v>
      </c>
      <c r="C192" t="s">
        <v>1422</v>
      </c>
      <c r="D192" t="s">
        <v>579</v>
      </c>
      <c r="E192" t="s">
        <v>1464</v>
      </c>
      <c r="F192">
        <v>2.4</v>
      </c>
      <c r="G192">
        <v>2</v>
      </c>
      <c r="H192">
        <v>0.19999999999999996</v>
      </c>
      <c r="I192" t="s">
        <v>142</v>
      </c>
    </row>
    <row r="193" spans="1:9" customFormat="1" x14ac:dyDescent="0.2">
      <c r="A193" t="s">
        <v>1465</v>
      </c>
      <c r="C193" t="s">
        <v>1422</v>
      </c>
      <c r="D193" t="s">
        <v>579</v>
      </c>
      <c r="E193" t="s">
        <v>971</v>
      </c>
      <c r="F193">
        <v>3.56</v>
      </c>
      <c r="G193">
        <v>3.28</v>
      </c>
      <c r="H193">
        <v>8.5365853658536661E-2</v>
      </c>
      <c r="I193" t="s">
        <v>142</v>
      </c>
    </row>
    <row r="194" spans="1:9" customFormat="1" x14ac:dyDescent="0.2">
      <c r="A194" t="s">
        <v>1428</v>
      </c>
      <c r="C194" t="s">
        <v>1422</v>
      </c>
      <c r="D194" t="s">
        <v>579</v>
      </c>
      <c r="E194" t="s">
        <v>1429</v>
      </c>
      <c r="F194">
        <v>1.08</v>
      </c>
      <c r="G194">
        <v>0.88</v>
      </c>
      <c r="H194">
        <v>0.22727272727272729</v>
      </c>
      <c r="I194" t="s">
        <v>142</v>
      </c>
    </row>
    <row r="195" spans="1:9" customFormat="1" x14ac:dyDescent="0.2">
      <c r="A195" t="s">
        <v>1448</v>
      </c>
      <c r="B195" t="s">
        <v>841</v>
      </c>
      <c r="C195" t="s">
        <v>1422</v>
      </c>
      <c r="D195" t="s">
        <v>579</v>
      </c>
      <c r="E195" t="s">
        <v>756</v>
      </c>
      <c r="F195">
        <v>6.6</v>
      </c>
      <c r="G195">
        <v>6.56</v>
      </c>
      <c r="H195">
        <v>6.0975609756097615E-3</v>
      </c>
      <c r="I195" t="s">
        <v>198</v>
      </c>
    </row>
    <row r="196" spans="1:9" customFormat="1" x14ac:dyDescent="0.2">
      <c r="A196" t="s">
        <v>1449</v>
      </c>
      <c r="C196" t="s">
        <v>1422</v>
      </c>
      <c r="D196" t="s">
        <v>579</v>
      </c>
      <c r="E196" t="s">
        <v>1450</v>
      </c>
      <c r="F196">
        <v>0.75</v>
      </c>
      <c r="G196">
        <v>0.68</v>
      </c>
      <c r="H196">
        <v>0.10294117647058809</v>
      </c>
      <c r="I196" t="s">
        <v>142</v>
      </c>
    </row>
    <row r="197" spans="1:9" customFormat="1" x14ac:dyDescent="0.2">
      <c r="A197" t="s">
        <v>262</v>
      </c>
      <c r="B197" t="s">
        <v>841</v>
      </c>
      <c r="C197" t="s">
        <v>1422</v>
      </c>
      <c r="D197" t="s">
        <v>579</v>
      </c>
      <c r="E197" t="s">
        <v>261</v>
      </c>
      <c r="F197">
        <v>4.5199999999999996</v>
      </c>
      <c r="G197">
        <v>4.24</v>
      </c>
      <c r="H197">
        <v>6.6037735849056478E-2</v>
      </c>
      <c r="I197" t="s">
        <v>141</v>
      </c>
    </row>
    <row r="198" spans="1:9" customFormat="1" x14ac:dyDescent="0.2">
      <c r="A198" t="s">
        <v>1216</v>
      </c>
      <c r="C198" t="s">
        <v>1422</v>
      </c>
      <c r="D198" t="s">
        <v>579</v>
      </c>
      <c r="E198" t="s">
        <v>1217</v>
      </c>
      <c r="F198">
        <v>0.8</v>
      </c>
      <c r="G198">
        <v>0.76</v>
      </c>
      <c r="H198">
        <v>5.2631578947368363E-2</v>
      </c>
      <c r="I198" t="s">
        <v>795</v>
      </c>
    </row>
    <row r="199" spans="1:9" customFormat="1" x14ac:dyDescent="0.2">
      <c r="A199" t="s">
        <v>1442</v>
      </c>
      <c r="C199" t="s">
        <v>1422</v>
      </c>
      <c r="D199" t="s">
        <v>579</v>
      </c>
      <c r="E199" t="s">
        <v>1443</v>
      </c>
      <c r="F199">
        <v>1.1100000000000001</v>
      </c>
      <c r="G199">
        <v>1.08</v>
      </c>
      <c r="H199">
        <v>2.7777777777777901E-2</v>
      </c>
      <c r="I199" t="s">
        <v>197</v>
      </c>
    </row>
    <row r="200" spans="1:9" customFormat="1" x14ac:dyDescent="0.2">
      <c r="A200" s="107" t="s">
        <v>1144</v>
      </c>
      <c r="B200" s="107"/>
      <c r="C200" s="107" t="s">
        <v>1422</v>
      </c>
      <c r="D200" s="107" t="s">
        <v>579</v>
      </c>
      <c r="E200" s="107" t="s">
        <v>1145</v>
      </c>
      <c r="F200" s="94">
        <v>0.26</v>
      </c>
      <c r="G200" s="94">
        <v>0.22</v>
      </c>
      <c r="H200" s="95">
        <v>0.18181818181818188</v>
      </c>
      <c r="I200" s="107" t="s">
        <v>197</v>
      </c>
    </row>
    <row r="201" spans="1:9" customFormat="1" x14ac:dyDescent="0.2">
      <c r="A201" t="s">
        <v>1451</v>
      </c>
      <c r="C201" t="s">
        <v>1422</v>
      </c>
      <c r="D201" t="s">
        <v>579</v>
      </c>
      <c r="E201" t="s">
        <v>1452</v>
      </c>
      <c r="F201">
        <v>2</v>
      </c>
      <c r="G201">
        <v>1.92</v>
      </c>
      <c r="H201">
        <v>4.1666666666666741E-2</v>
      </c>
      <c r="I201" t="s">
        <v>142</v>
      </c>
    </row>
    <row r="202" spans="1:9" customFormat="1" x14ac:dyDescent="0.2">
      <c r="A202" t="s">
        <v>1434</v>
      </c>
      <c r="C202" t="s">
        <v>1422</v>
      </c>
      <c r="D202" t="s">
        <v>579</v>
      </c>
      <c r="E202" t="s">
        <v>1435</v>
      </c>
      <c r="F202">
        <v>2.4</v>
      </c>
      <c r="G202">
        <v>2.16</v>
      </c>
      <c r="H202">
        <v>0.11111111111111094</v>
      </c>
      <c r="I202" t="s">
        <v>142</v>
      </c>
    </row>
    <row r="203" spans="1:9" customFormat="1" x14ac:dyDescent="0.2">
      <c r="A203" t="s">
        <v>1378</v>
      </c>
      <c r="C203" t="s">
        <v>1422</v>
      </c>
      <c r="D203" t="s">
        <v>579</v>
      </c>
      <c r="E203" t="s">
        <v>1379</v>
      </c>
      <c r="F203">
        <v>4.66</v>
      </c>
      <c r="G203">
        <v>4.41</v>
      </c>
      <c r="H203">
        <v>5.6689342403628107E-2</v>
      </c>
      <c r="I203" t="s">
        <v>140</v>
      </c>
    </row>
    <row r="204" spans="1:9" customFormat="1" x14ac:dyDescent="0.2">
      <c r="A204" t="s">
        <v>1453</v>
      </c>
      <c r="C204" t="s">
        <v>1422</v>
      </c>
      <c r="D204" t="s">
        <v>579</v>
      </c>
      <c r="E204" t="s">
        <v>1454</v>
      </c>
      <c r="F204">
        <v>1.1599999999999999</v>
      </c>
      <c r="G204">
        <v>0.96</v>
      </c>
      <c r="H204">
        <v>0.20833333333333326</v>
      </c>
      <c r="I204" t="s">
        <v>140</v>
      </c>
    </row>
    <row r="205" spans="1:9" customFormat="1" x14ac:dyDescent="0.2">
      <c r="A205" s="107" t="s">
        <v>1472</v>
      </c>
      <c r="B205" s="107"/>
      <c r="C205" s="107" t="s">
        <v>1422</v>
      </c>
      <c r="D205" s="107" t="s">
        <v>579</v>
      </c>
      <c r="E205" s="107" t="s">
        <v>1473</v>
      </c>
      <c r="F205" s="94">
        <v>5.32</v>
      </c>
      <c r="G205" s="94">
        <v>4.12</v>
      </c>
      <c r="H205" s="95">
        <v>0.29126213592233019</v>
      </c>
      <c r="I205" s="107" t="s">
        <v>140</v>
      </c>
    </row>
    <row r="206" spans="1:9" customFormat="1" x14ac:dyDescent="0.2">
      <c r="A206" s="107" t="s">
        <v>1474</v>
      </c>
      <c r="B206" s="107"/>
      <c r="C206" s="107" t="s">
        <v>1422</v>
      </c>
      <c r="D206" s="107" t="s">
        <v>579</v>
      </c>
      <c r="E206" s="107" t="s">
        <v>1475</v>
      </c>
      <c r="F206" s="94">
        <v>3.16</v>
      </c>
      <c r="G206" s="94">
        <v>2.64</v>
      </c>
      <c r="H206" s="95">
        <v>0.19696969696969702</v>
      </c>
      <c r="I206" s="107" t="s">
        <v>198</v>
      </c>
    </row>
    <row r="207" spans="1:9" customFormat="1" x14ac:dyDescent="0.2">
      <c r="A207" t="s">
        <v>1466</v>
      </c>
      <c r="C207" t="s">
        <v>1422</v>
      </c>
      <c r="D207" t="s">
        <v>579</v>
      </c>
      <c r="E207" t="s">
        <v>1427</v>
      </c>
      <c r="F207">
        <v>6</v>
      </c>
      <c r="G207">
        <v>5</v>
      </c>
      <c r="H207">
        <v>0.19999999999999996</v>
      </c>
      <c r="I207" t="s">
        <v>142</v>
      </c>
    </row>
    <row r="208" spans="1:9" customFormat="1" x14ac:dyDescent="0.2">
      <c r="A208" t="s">
        <v>1019</v>
      </c>
      <c r="B208" t="s">
        <v>841</v>
      </c>
      <c r="C208" t="s">
        <v>1422</v>
      </c>
      <c r="D208" t="s">
        <v>579</v>
      </c>
      <c r="E208" t="s">
        <v>273</v>
      </c>
      <c r="F208">
        <v>3.65</v>
      </c>
      <c r="G208">
        <v>3.48</v>
      </c>
      <c r="H208">
        <v>4.8850574712643757E-2</v>
      </c>
      <c r="I208" t="s">
        <v>143</v>
      </c>
    </row>
    <row r="209" spans="1:26" customFormat="1" x14ac:dyDescent="0.2">
      <c r="A209" t="s">
        <v>1436</v>
      </c>
      <c r="C209" t="s">
        <v>1422</v>
      </c>
      <c r="D209" t="s">
        <v>579</v>
      </c>
      <c r="E209" t="s">
        <v>1437</v>
      </c>
      <c r="F209">
        <v>3</v>
      </c>
      <c r="G209">
        <v>2.72</v>
      </c>
      <c r="H209">
        <v>0.10294117647058809</v>
      </c>
      <c r="I209" t="s">
        <v>198</v>
      </c>
    </row>
    <row r="210" spans="1:26" customFormat="1" x14ac:dyDescent="0.2">
      <c r="A210" t="s">
        <v>1467</v>
      </c>
      <c r="C210" t="s">
        <v>1422</v>
      </c>
      <c r="D210" t="s">
        <v>579</v>
      </c>
      <c r="E210" t="s">
        <v>1456</v>
      </c>
      <c r="F210">
        <v>2.2000000000000002</v>
      </c>
      <c r="G210">
        <v>2.04</v>
      </c>
      <c r="H210">
        <v>7.8431372549019773E-2</v>
      </c>
      <c r="I210" t="s">
        <v>140</v>
      </c>
    </row>
    <row r="211" spans="1:26" customFormat="1" x14ac:dyDescent="0.2">
      <c r="A211" t="s">
        <v>1457</v>
      </c>
      <c r="C211" t="s">
        <v>1422</v>
      </c>
      <c r="D211" t="s">
        <v>579</v>
      </c>
      <c r="E211" t="s">
        <v>1458</v>
      </c>
      <c r="F211">
        <v>0.7</v>
      </c>
      <c r="G211">
        <v>0.5</v>
      </c>
      <c r="H211">
        <v>0.39999999999999991</v>
      </c>
      <c r="I211" t="s">
        <v>197</v>
      </c>
    </row>
    <row r="212" spans="1:26" customFormat="1" x14ac:dyDescent="0.2">
      <c r="A212" t="s">
        <v>1438</v>
      </c>
      <c r="C212" t="s">
        <v>1422</v>
      </c>
      <c r="D212" t="s">
        <v>579</v>
      </c>
      <c r="E212" t="s">
        <v>1439</v>
      </c>
      <c r="F212">
        <v>2.72</v>
      </c>
      <c r="G212">
        <v>2.64</v>
      </c>
      <c r="H212">
        <v>3.0303030303030276E-2</v>
      </c>
      <c r="I212" t="s">
        <v>145</v>
      </c>
    </row>
    <row r="213" spans="1:26" customFormat="1" x14ac:dyDescent="0.2">
      <c r="A213" t="s">
        <v>1025</v>
      </c>
      <c r="B213" t="s">
        <v>841</v>
      </c>
      <c r="C213" t="s">
        <v>1422</v>
      </c>
      <c r="D213" t="s">
        <v>579</v>
      </c>
      <c r="E213" t="s">
        <v>514</v>
      </c>
      <c r="F213">
        <v>1.96</v>
      </c>
      <c r="G213">
        <v>1.88</v>
      </c>
      <c r="H213">
        <v>4.2553191489361764E-2</v>
      </c>
      <c r="I213" t="s">
        <v>143</v>
      </c>
    </row>
    <row r="214" spans="1:26" customFormat="1" x14ac:dyDescent="0.2">
      <c r="A214" t="s">
        <v>1440</v>
      </c>
      <c r="C214" t="s">
        <v>1422</v>
      </c>
      <c r="D214" t="s">
        <v>579</v>
      </c>
      <c r="E214" t="s">
        <v>1441</v>
      </c>
      <c r="F214">
        <v>3.72</v>
      </c>
      <c r="G214">
        <v>3.52</v>
      </c>
      <c r="H214">
        <v>5.6818181818181879E-2</v>
      </c>
      <c r="I214" t="s">
        <v>142</v>
      </c>
    </row>
    <row r="215" spans="1:26" customFormat="1" x14ac:dyDescent="0.2">
      <c r="A215" t="s">
        <v>1007</v>
      </c>
      <c r="B215" t="s">
        <v>841</v>
      </c>
      <c r="C215" t="s">
        <v>1422</v>
      </c>
      <c r="D215" t="s">
        <v>579</v>
      </c>
      <c r="E215" t="s">
        <v>260</v>
      </c>
      <c r="F215">
        <v>6.88</v>
      </c>
      <c r="G215">
        <v>6.48</v>
      </c>
      <c r="H215">
        <v>6.1728395061728225E-2</v>
      </c>
      <c r="I215" t="s">
        <v>140</v>
      </c>
    </row>
    <row r="216" spans="1:26" customFormat="1" x14ac:dyDescent="0.2">
      <c r="A216" s="131"/>
      <c r="B216" s="107"/>
      <c r="C216" s="107"/>
      <c r="D216" s="107"/>
      <c r="E216" s="107"/>
      <c r="F216" s="94"/>
      <c r="G216" s="94"/>
      <c r="H216" s="95"/>
      <c r="I216" s="107"/>
    </row>
    <row r="217" spans="1:26" x14ac:dyDescent="0.2">
      <c r="A217" s="67" t="s">
        <v>1476</v>
      </c>
      <c r="B217" s="98"/>
      <c r="C217" s="98"/>
      <c r="D217" s="98"/>
      <c r="F217" s="139"/>
      <c r="G217" s="140"/>
      <c r="H217" s="136"/>
      <c r="Q217"/>
      <c r="R217"/>
      <c r="S217"/>
      <c r="T217"/>
      <c r="U217"/>
      <c r="V217"/>
      <c r="W217"/>
      <c r="X217"/>
      <c r="Y217"/>
      <c r="Z217"/>
    </row>
    <row r="218" spans="1:26" x14ac:dyDescent="0.2">
      <c r="A218" s="67"/>
      <c r="B218" s="98"/>
      <c r="C218" s="98"/>
      <c r="D218" s="98"/>
      <c r="F218" s="139"/>
      <c r="G218" s="140"/>
      <c r="H218" s="136"/>
    </row>
    <row r="220" spans="1:26" ht="12.75" customHeight="1" x14ac:dyDescent="0.2">
      <c r="A220" s="279" t="s">
        <v>617</v>
      </c>
      <c r="B220" s="279"/>
      <c r="C220" s="279"/>
      <c r="D220" s="279"/>
      <c r="E220" s="279"/>
      <c r="F220" s="279"/>
      <c r="G220" s="279"/>
      <c r="H220" s="279"/>
      <c r="I220" s="279"/>
      <c r="J220" s="279"/>
      <c r="K220" s="279"/>
      <c r="L220" s="279"/>
    </row>
    <row r="221" spans="1:26" x14ac:dyDescent="0.2">
      <c r="A221" s="279"/>
      <c r="B221" s="279"/>
      <c r="C221" s="279"/>
      <c r="D221" s="279"/>
      <c r="E221" s="279"/>
      <c r="F221" s="279"/>
      <c r="G221" s="279"/>
      <c r="H221" s="279"/>
      <c r="I221" s="279"/>
      <c r="J221" s="279"/>
      <c r="K221" s="279"/>
      <c r="L221" s="279"/>
    </row>
    <row r="222" spans="1:26" x14ac:dyDescent="0.2">
      <c r="A222" s="279"/>
      <c r="B222" s="279"/>
      <c r="C222" s="279"/>
      <c r="D222" s="279"/>
      <c r="E222" s="279"/>
      <c r="F222" s="279"/>
      <c r="G222" s="279"/>
      <c r="H222" s="279"/>
      <c r="I222" s="279"/>
      <c r="J222" s="279"/>
      <c r="K222" s="279"/>
      <c r="L222" s="279"/>
    </row>
    <row r="223" spans="1:26" x14ac:dyDescent="0.2">
      <c r="A223" s="279"/>
      <c r="B223" s="279"/>
      <c r="C223" s="279"/>
      <c r="D223" s="279"/>
      <c r="E223" s="279"/>
      <c r="F223" s="279"/>
      <c r="G223" s="279"/>
      <c r="H223" s="279"/>
      <c r="I223" s="279"/>
      <c r="J223" s="279"/>
      <c r="K223" s="279"/>
      <c r="L223" s="279"/>
    </row>
    <row r="224" spans="1:26" x14ac:dyDescent="0.2">
      <c r="A224" s="279"/>
      <c r="B224" s="279"/>
      <c r="C224" s="279"/>
      <c r="D224" s="279"/>
      <c r="E224" s="279"/>
      <c r="F224" s="279"/>
      <c r="G224" s="279"/>
      <c r="H224" s="279"/>
      <c r="I224" s="279"/>
      <c r="J224" s="279"/>
      <c r="K224" s="279"/>
      <c r="L224" s="279"/>
    </row>
    <row r="225" spans="1:12" x14ac:dyDescent="0.2">
      <c r="A225" s="279"/>
      <c r="B225" s="279"/>
      <c r="C225" s="279"/>
      <c r="D225" s="279"/>
      <c r="E225" s="279"/>
      <c r="F225" s="279"/>
      <c r="G225" s="279"/>
      <c r="H225" s="279"/>
      <c r="I225" s="279"/>
      <c r="J225" s="279"/>
      <c r="K225" s="279"/>
      <c r="L225" s="279"/>
    </row>
    <row r="226" spans="1:12" x14ac:dyDescent="0.2">
      <c r="A226" s="279"/>
      <c r="B226" s="279"/>
      <c r="C226" s="279"/>
      <c r="D226" s="279"/>
      <c r="E226" s="279"/>
      <c r="F226" s="279"/>
      <c r="G226" s="279"/>
      <c r="H226" s="279"/>
      <c r="I226" s="279"/>
      <c r="J226" s="279"/>
      <c r="K226" s="279"/>
      <c r="L226" s="279"/>
    </row>
    <row r="227" spans="1:12" x14ac:dyDescent="0.2">
      <c r="A227" s="279"/>
      <c r="B227" s="279"/>
      <c r="C227" s="279"/>
      <c r="D227" s="279"/>
      <c r="E227" s="279"/>
      <c r="F227" s="279"/>
      <c r="G227" s="279"/>
      <c r="H227" s="279"/>
      <c r="I227" s="279"/>
      <c r="J227" s="279"/>
      <c r="K227" s="279"/>
      <c r="L227" s="279"/>
    </row>
    <row r="228" spans="1:12" x14ac:dyDescent="0.2">
      <c r="A228" s="279"/>
      <c r="B228" s="279"/>
      <c r="C228" s="279"/>
      <c r="D228" s="279"/>
      <c r="E228" s="279"/>
      <c r="F228" s="279"/>
      <c r="G228" s="279"/>
      <c r="H228" s="279"/>
      <c r="I228" s="279"/>
      <c r="J228" s="279"/>
      <c r="K228" s="279"/>
      <c r="L228" s="279"/>
    </row>
    <row r="229" spans="1:12" x14ac:dyDescent="0.2">
      <c r="A229" s="279"/>
      <c r="B229" s="279"/>
      <c r="C229" s="279"/>
      <c r="D229" s="279"/>
      <c r="E229" s="279"/>
      <c r="F229" s="279"/>
      <c r="G229" s="279"/>
      <c r="H229" s="279"/>
      <c r="I229" s="279"/>
      <c r="J229" s="279"/>
      <c r="K229" s="279"/>
      <c r="L229" s="279"/>
    </row>
  </sheetData>
  <mergeCells count="1">
    <mergeCell ref="A220:L22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DE6B4-8273-4556-9393-11632CE65D64}">
  <dimension ref="A1:EK223"/>
  <sheetViews>
    <sheetView workbookViewId="0">
      <selection activeCell="H5" sqref="H5"/>
    </sheetView>
  </sheetViews>
  <sheetFormatPr defaultColWidth="9.140625" defaultRowHeight="12.75" x14ac:dyDescent="0.2"/>
  <cols>
    <col min="1" max="1" width="32.7109375" style="100" customWidth="1"/>
    <col min="2" max="2" width="15.42578125" style="100" customWidth="1"/>
    <col min="3" max="3" width="24" style="100" customWidth="1"/>
    <col min="4" max="4" width="15.5703125" style="100" bestFit="1" customWidth="1"/>
    <col min="5" max="5" width="15.5703125" style="99" bestFit="1" customWidth="1"/>
    <col min="6" max="6" width="10.42578125" style="100" bestFit="1" customWidth="1"/>
    <col min="7" max="7" width="12.42578125" style="100" customWidth="1"/>
    <col min="8" max="8" width="11.28515625" style="100" bestFit="1" customWidth="1"/>
    <col min="9" max="9" width="10.7109375" style="100" customWidth="1"/>
    <col min="10" max="10" width="10.5703125" style="100" customWidth="1"/>
    <col min="11" max="11" width="10.42578125" style="100" customWidth="1"/>
    <col min="12" max="12" width="11.28515625" style="100" bestFit="1" customWidth="1"/>
    <col min="13" max="13" width="17.140625" style="100" customWidth="1"/>
    <col min="14" max="16" width="12.5703125" style="100" bestFit="1" customWidth="1"/>
    <col min="17" max="17" width="6.28515625" style="100" bestFit="1" customWidth="1"/>
    <col min="18" max="18" width="10.140625" style="100" bestFit="1" customWidth="1"/>
    <col min="19" max="19" width="11.7109375" style="100" customWidth="1"/>
    <col min="20" max="20" width="8.28515625" style="100" bestFit="1" customWidth="1"/>
    <col min="21" max="21" width="14.5703125" style="100" bestFit="1" customWidth="1"/>
    <col min="22" max="22" width="7.42578125" style="100" bestFit="1" customWidth="1"/>
    <col min="23" max="16384" width="9.140625" style="100"/>
  </cols>
  <sheetData>
    <row r="1" spans="1:26" ht="15.75" x14ac:dyDescent="0.25">
      <c r="A1" s="5" t="s">
        <v>558</v>
      </c>
      <c r="B1" s="215"/>
      <c r="C1" s="154">
        <f>D164</f>
        <v>44651</v>
      </c>
      <c r="D1" s="226"/>
      <c r="E1" s="153"/>
      <c r="F1" s="231"/>
      <c r="G1" s="236"/>
      <c r="H1" s="239"/>
      <c r="I1" s="236"/>
      <c r="J1" s="239"/>
      <c r="K1" s="240"/>
      <c r="L1" s="240"/>
      <c r="M1" s="238"/>
      <c r="N1" s="238"/>
      <c r="O1" s="244"/>
      <c r="P1" s="244"/>
      <c r="Q1" s="245"/>
      <c r="R1" s="244"/>
      <c r="S1" s="244"/>
      <c r="T1" s="244"/>
      <c r="U1" s="246"/>
      <c r="V1" s="134"/>
    </row>
    <row r="2" spans="1:26" ht="15.75" x14ac:dyDescent="0.25">
      <c r="A2" s="39" t="s">
        <v>580</v>
      </c>
      <c r="B2" s="98"/>
      <c r="C2" s="143"/>
      <c r="D2" s="47"/>
      <c r="E2" s="47"/>
      <c r="F2" s="232"/>
      <c r="G2" s="236"/>
      <c r="H2" s="280" t="s">
        <v>1396</v>
      </c>
      <c r="I2" s="281"/>
      <c r="J2" s="281"/>
      <c r="K2" s="281"/>
      <c r="L2" s="281"/>
      <c r="M2" s="281"/>
      <c r="N2" s="281"/>
      <c r="O2" s="281"/>
      <c r="P2" s="281"/>
      <c r="Q2" s="203"/>
      <c r="R2" s="203"/>
      <c r="S2" s="203"/>
      <c r="T2" s="203"/>
      <c r="U2" s="203"/>
    </row>
    <row r="3" spans="1:26" ht="15.75" x14ac:dyDescent="0.25">
      <c r="A3" s="39" t="s">
        <v>1395</v>
      </c>
      <c r="B3" s="98"/>
      <c r="C3" s="98"/>
      <c r="D3" s="47"/>
      <c r="E3" s="47"/>
      <c r="F3" s="232"/>
      <c r="G3" s="236"/>
      <c r="H3" s="281"/>
      <c r="I3" s="281"/>
      <c r="J3" s="281"/>
      <c r="K3" s="281"/>
      <c r="L3" s="281"/>
      <c r="M3" s="281"/>
      <c r="N3" s="281"/>
      <c r="O3" s="281"/>
      <c r="P3" s="281"/>
      <c r="Q3" s="203"/>
      <c r="R3" s="203"/>
      <c r="S3" s="203"/>
      <c r="T3" s="203"/>
      <c r="U3" s="203"/>
    </row>
    <row r="4" spans="1:26" s="7" customFormat="1" ht="15.75" x14ac:dyDescent="0.25">
      <c r="A4" s="98"/>
      <c r="B4" s="126"/>
      <c r="C4" s="207" t="s">
        <v>591</v>
      </c>
      <c r="D4" s="126"/>
      <c r="E4" s="127" t="s">
        <v>559</v>
      </c>
      <c r="F4" s="232"/>
      <c r="G4" s="236"/>
      <c r="H4" s="257" t="s">
        <v>1400</v>
      </c>
      <c r="I4" s="257"/>
      <c r="J4" s="257"/>
      <c r="K4" s="257"/>
      <c r="L4" s="257"/>
      <c r="M4" s="257"/>
      <c r="N4" s="257"/>
      <c r="O4" s="258"/>
      <c r="P4" s="123"/>
      <c r="Q4" s="203"/>
      <c r="R4" s="203"/>
      <c r="S4" s="203"/>
      <c r="T4" s="203"/>
      <c r="U4" s="203"/>
      <c r="V4" s="203"/>
      <c r="W4" s="203"/>
      <c r="X4" s="203"/>
      <c r="Y4" s="100"/>
      <c r="Z4" s="100"/>
    </row>
    <row r="5" spans="1:26" s="7" customFormat="1" ht="15.75" x14ac:dyDescent="0.25">
      <c r="A5" s="98"/>
      <c r="B5" s="126"/>
      <c r="C5" s="207"/>
      <c r="D5" s="126"/>
      <c r="E5" s="127"/>
      <c r="F5" s="232"/>
      <c r="G5" s="236"/>
      <c r="H5" s="259" t="s">
        <v>1398</v>
      </c>
      <c r="I5" s="257"/>
      <c r="J5" s="257"/>
      <c r="K5" s="257"/>
      <c r="L5" s="257"/>
      <c r="M5" s="257"/>
      <c r="N5" s="257"/>
      <c r="Q5" s="241"/>
      <c r="R5" s="241"/>
      <c r="S5" s="241"/>
      <c r="T5" s="241"/>
      <c r="U5" s="241"/>
      <c r="V5" s="241"/>
      <c r="W5" s="241"/>
      <c r="X5" s="241"/>
    </row>
    <row r="6" spans="1:26" s="7" customFormat="1" ht="15.75" x14ac:dyDescent="0.25">
      <c r="A6" s="98"/>
      <c r="B6" s="126"/>
      <c r="C6" s="207"/>
      <c r="D6" s="126"/>
      <c r="E6" s="127"/>
      <c r="F6" s="146"/>
      <c r="G6" s="239"/>
      <c r="H6" s="260"/>
      <c r="I6" s="260"/>
      <c r="J6" s="260"/>
      <c r="K6" s="260"/>
      <c r="L6" s="260"/>
      <c r="M6" s="260"/>
      <c r="N6" s="260"/>
      <c r="O6" s="241"/>
      <c r="P6" s="241"/>
      <c r="Q6" s="241"/>
      <c r="R6" s="241"/>
      <c r="S6" s="241"/>
      <c r="T6" s="241"/>
      <c r="U6" s="241"/>
      <c r="V6" s="241"/>
      <c r="W6" s="241"/>
      <c r="X6" s="241"/>
    </row>
    <row r="7" spans="1:26" s="7" customFormat="1" ht="15.75" x14ac:dyDescent="0.25">
      <c r="A7" s="187" t="s">
        <v>726</v>
      </c>
      <c r="B7" s="196"/>
      <c r="C7" s="196"/>
      <c r="D7" s="191"/>
      <c r="E7" s="191"/>
      <c r="F7" s="146"/>
      <c r="G7" s="239"/>
      <c r="H7" s="260"/>
      <c r="I7" s="260"/>
      <c r="J7" s="260"/>
      <c r="K7" s="260"/>
      <c r="L7" s="260"/>
      <c r="M7" s="260"/>
      <c r="N7" s="260"/>
      <c r="O7" s="248"/>
      <c r="P7" s="241"/>
      <c r="Q7" s="241"/>
      <c r="R7" s="241"/>
      <c r="S7" s="241"/>
      <c r="T7" s="241"/>
      <c r="U7" s="241"/>
      <c r="V7" s="241"/>
      <c r="W7" s="241"/>
      <c r="X7" s="241"/>
      <c r="Y7" s="241"/>
    </row>
    <row r="8" spans="1:26" s="7" customFormat="1" ht="15.75" x14ac:dyDescent="0.25">
      <c r="A8" s="144" t="s">
        <v>727</v>
      </c>
      <c r="B8" s="196"/>
      <c r="C8" s="196"/>
      <c r="D8" s="191"/>
      <c r="E8" s="191"/>
      <c r="F8" s="146"/>
      <c r="G8" s="233"/>
      <c r="H8" s="260"/>
      <c r="I8" s="260"/>
      <c r="J8" s="260"/>
      <c r="K8" s="260"/>
      <c r="L8" s="260"/>
      <c r="M8" s="260"/>
      <c r="N8" s="260"/>
      <c r="O8" s="249"/>
      <c r="T8" s="241"/>
      <c r="U8" s="241"/>
      <c r="V8" s="241"/>
      <c r="W8" s="241"/>
      <c r="X8" s="241"/>
      <c r="Y8" s="241"/>
    </row>
    <row r="9" spans="1:26" s="7" customFormat="1" ht="15.75" x14ac:dyDescent="0.25">
      <c r="A9" s="187"/>
      <c r="B9" s="189" t="s">
        <v>728</v>
      </c>
      <c r="C9" s="189" t="s">
        <v>729</v>
      </c>
      <c r="D9" s="190" t="s">
        <v>730</v>
      </c>
      <c r="E9" s="190" t="s">
        <v>731</v>
      </c>
      <c r="F9" s="146"/>
      <c r="G9" s="146"/>
      <c r="H9" s="260"/>
      <c r="I9" s="260"/>
      <c r="J9" s="260"/>
      <c r="K9" s="260"/>
      <c r="L9" s="260"/>
      <c r="M9" s="260"/>
      <c r="N9" s="260"/>
      <c r="O9" s="249"/>
      <c r="T9" s="241"/>
      <c r="U9" s="241"/>
      <c r="V9" s="241"/>
      <c r="W9" s="241"/>
      <c r="X9" s="241"/>
    </row>
    <row r="10" spans="1:26" s="7" customFormat="1" ht="15.75" x14ac:dyDescent="0.25">
      <c r="A10" s="187"/>
      <c r="B10" s="189" t="s">
        <v>579</v>
      </c>
      <c r="C10" s="189" t="s">
        <v>579</v>
      </c>
      <c r="D10" s="190"/>
      <c r="E10" s="190"/>
      <c r="F10" s="146"/>
      <c r="G10" s="146"/>
      <c r="H10" s="147"/>
      <c r="I10" s="146"/>
      <c r="J10" s="148"/>
      <c r="K10" s="148"/>
      <c r="L10" s="148"/>
      <c r="M10" s="148"/>
      <c r="O10" s="249"/>
      <c r="T10" s="241"/>
      <c r="U10" s="241"/>
      <c r="V10" s="241"/>
      <c r="W10" s="241"/>
      <c r="X10" s="241"/>
    </row>
    <row r="11" spans="1:26" s="7" customFormat="1" ht="15.75" x14ac:dyDescent="0.25">
      <c r="A11" s="144">
        <v>2022</v>
      </c>
      <c r="B11" s="196">
        <v>9.5200000000000007E-2</v>
      </c>
      <c r="C11" s="196">
        <v>0.13930000000000001</v>
      </c>
      <c r="D11" s="191">
        <v>5</v>
      </c>
      <c r="E11" s="191">
        <v>0</v>
      </c>
      <c r="F11" s="146"/>
      <c r="G11" s="146"/>
      <c r="H11" s="253"/>
      <c r="I11" s="261"/>
      <c r="J11" s="261"/>
      <c r="K11" s="261"/>
      <c r="L11" s="261"/>
      <c r="M11" s="261"/>
      <c r="N11" s="261"/>
      <c r="O11" s="249"/>
      <c r="T11" s="241"/>
      <c r="U11" s="241"/>
      <c r="V11" s="241"/>
      <c r="W11" s="241"/>
      <c r="X11" s="241"/>
    </row>
    <row r="12" spans="1:26" s="7" customFormat="1" x14ac:dyDescent="0.2">
      <c r="A12" s="144">
        <v>2021</v>
      </c>
      <c r="B12" s="196">
        <v>8.3299999999999999E-2</v>
      </c>
      <c r="C12" s="196">
        <v>0.1176</v>
      </c>
      <c r="D12" s="191">
        <v>10</v>
      </c>
      <c r="E12" s="191">
        <v>1</v>
      </c>
      <c r="F12" s="146"/>
      <c r="G12" s="146"/>
      <c r="H12" s="261"/>
      <c r="I12" s="261"/>
      <c r="J12" s="261"/>
      <c r="K12" s="261"/>
      <c r="L12" s="261"/>
      <c r="M12" s="261"/>
      <c r="N12" s="261"/>
      <c r="O12" s="249"/>
    </row>
    <row r="13" spans="1:26" s="7" customFormat="1" x14ac:dyDescent="0.2">
      <c r="A13" s="144">
        <v>2020</v>
      </c>
      <c r="B13" s="196">
        <v>6.25E-2</v>
      </c>
      <c r="C13" s="196">
        <v>8.6300000000000002E-2</v>
      </c>
      <c r="D13" s="191">
        <v>6</v>
      </c>
      <c r="E13" s="191">
        <v>42</v>
      </c>
      <c r="F13" s="146"/>
      <c r="G13" s="146"/>
      <c r="H13" s="261"/>
      <c r="I13" s="261"/>
      <c r="J13" s="261"/>
      <c r="K13" s="261"/>
      <c r="L13" s="261"/>
      <c r="M13" s="261"/>
      <c r="N13" s="261"/>
    </row>
    <row r="14" spans="1:26" s="7" customFormat="1" x14ac:dyDescent="0.2">
      <c r="A14" s="144">
        <v>2019</v>
      </c>
      <c r="B14" s="196">
        <v>8.6499999999999994E-2</v>
      </c>
      <c r="C14" s="196">
        <v>9.8000000000000004E-2</v>
      </c>
      <c r="D14" s="191">
        <v>6</v>
      </c>
      <c r="E14" s="191">
        <v>0</v>
      </c>
      <c r="F14" s="146"/>
      <c r="G14" s="146"/>
      <c r="H14" s="261"/>
      <c r="I14" s="261"/>
      <c r="J14" s="261"/>
      <c r="K14" s="261"/>
      <c r="L14" s="261"/>
      <c r="M14" s="261"/>
      <c r="N14" s="261"/>
    </row>
    <row r="15" spans="1:26" s="7" customFormat="1" x14ac:dyDescent="0.2">
      <c r="A15" s="144">
        <v>2018</v>
      </c>
      <c r="B15" s="196">
        <v>0.10059999999999999</v>
      </c>
      <c r="C15" s="196">
        <v>0.1348</v>
      </c>
      <c r="D15" s="191">
        <v>8</v>
      </c>
      <c r="E15" s="191">
        <v>0</v>
      </c>
      <c r="F15" s="146"/>
      <c r="G15" s="146"/>
      <c r="H15" s="261"/>
      <c r="I15" s="261"/>
      <c r="J15" s="261"/>
      <c r="K15" s="261"/>
      <c r="L15" s="261"/>
      <c r="M15" s="261"/>
      <c r="N15" s="261"/>
    </row>
    <row r="16" spans="1:26" s="7" customFormat="1" x14ac:dyDescent="0.2">
      <c r="A16" s="144">
        <v>2017</v>
      </c>
      <c r="B16" s="196">
        <v>8.6999999999999994E-2</v>
      </c>
      <c r="C16" s="196">
        <v>0.11360000000000001</v>
      </c>
      <c r="D16" s="191">
        <v>4</v>
      </c>
      <c r="E16" s="191">
        <v>2</v>
      </c>
      <c r="F16" s="146"/>
      <c r="G16" s="146"/>
      <c r="H16" s="261"/>
      <c r="I16" s="261"/>
      <c r="J16" s="261"/>
      <c r="K16" s="261"/>
      <c r="L16" s="261"/>
      <c r="M16" s="261"/>
      <c r="N16" s="261"/>
    </row>
    <row r="17" spans="1:21" s="7" customFormat="1" x14ac:dyDescent="0.2">
      <c r="A17" s="144">
        <v>2016</v>
      </c>
      <c r="B17" s="196">
        <v>8.2000000000000003E-2</v>
      </c>
      <c r="C17" s="196">
        <v>0.1051</v>
      </c>
      <c r="D17" s="191">
        <v>2</v>
      </c>
      <c r="E17" s="191">
        <v>2</v>
      </c>
      <c r="F17" s="146"/>
      <c r="G17" s="146"/>
      <c r="H17" s="261"/>
      <c r="I17" s="261"/>
      <c r="J17" s="261"/>
      <c r="K17" s="261"/>
      <c r="L17" s="261"/>
      <c r="M17" s="261"/>
      <c r="N17" s="261"/>
    </row>
    <row r="18" spans="1:21" s="7" customFormat="1" x14ac:dyDescent="0.2">
      <c r="A18" s="144">
        <v>2015</v>
      </c>
      <c r="B18" s="196">
        <v>0.1</v>
      </c>
      <c r="C18" s="196">
        <v>0.1308</v>
      </c>
      <c r="D18" s="191">
        <v>3</v>
      </c>
      <c r="E18" s="191">
        <v>3</v>
      </c>
      <c r="F18" s="146"/>
      <c r="G18" s="146"/>
      <c r="H18" s="261"/>
      <c r="I18" s="261"/>
      <c r="J18" s="261"/>
      <c r="K18" s="261"/>
      <c r="L18" s="261"/>
      <c r="M18" s="261"/>
      <c r="N18" s="261"/>
    </row>
    <row r="19" spans="1:21" s="7" customFormat="1" ht="15.75" x14ac:dyDescent="0.2">
      <c r="A19" s="144">
        <v>2014</v>
      </c>
      <c r="B19" s="196">
        <v>0.1111</v>
      </c>
      <c r="C19" s="196">
        <v>0.17499999999999999</v>
      </c>
      <c r="D19" s="191">
        <v>8</v>
      </c>
      <c r="E19" s="191">
        <v>1</v>
      </c>
      <c r="F19" s="146"/>
      <c r="G19" s="146"/>
      <c r="H19" s="253"/>
      <c r="I19" s="261"/>
      <c r="J19" s="261"/>
      <c r="K19" s="261"/>
      <c r="L19" s="261"/>
      <c r="M19" s="261"/>
      <c r="N19" s="261"/>
    </row>
    <row r="20" spans="1:21" s="7" customFormat="1" x14ac:dyDescent="0.2">
      <c r="A20" s="144">
        <v>2013</v>
      </c>
      <c r="B20" s="196">
        <v>0.1176</v>
      </c>
      <c r="C20" s="196">
        <v>0.20380000000000001</v>
      </c>
      <c r="D20" s="191">
        <v>19</v>
      </c>
      <c r="E20" s="191">
        <v>0</v>
      </c>
      <c r="F20" s="146"/>
      <c r="G20" s="146"/>
      <c r="H20" s="261"/>
      <c r="I20" s="261"/>
      <c r="J20" s="261"/>
      <c r="K20" s="261"/>
      <c r="L20" s="261"/>
      <c r="M20" s="261"/>
      <c r="N20" s="261"/>
    </row>
    <row r="21" spans="1:21" s="7" customFormat="1" x14ac:dyDescent="0.2">
      <c r="A21" s="144">
        <v>2012</v>
      </c>
      <c r="B21" s="196">
        <v>0.125</v>
      </c>
      <c r="C21" s="196">
        <v>0.20200000000000001</v>
      </c>
      <c r="D21" s="191">
        <v>14</v>
      </c>
      <c r="E21" s="191">
        <v>1</v>
      </c>
      <c r="F21" s="146"/>
      <c r="G21" s="146"/>
      <c r="H21" s="261"/>
      <c r="I21" s="261"/>
      <c r="J21" s="261"/>
      <c r="K21" s="261"/>
      <c r="L21" s="261"/>
      <c r="M21" s="261"/>
      <c r="N21" s="261"/>
    </row>
    <row r="22" spans="1:21" s="7" customFormat="1" x14ac:dyDescent="0.2">
      <c r="A22" s="98"/>
      <c r="B22" s="126"/>
      <c r="C22" s="207"/>
      <c r="D22" s="126"/>
      <c r="E22" s="127"/>
      <c r="F22" s="128"/>
      <c r="G22" s="146"/>
      <c r="H22" s="261"/>
      <c r="I22" s="261"/>
      <c r="J22" s="261"/>
      <c r="K22" s="261"/>
      <c r="L22" s="261"/>
      <c r="M22" s="261"/>
      <c r="N22" s="261"/>
    </row>
    <row r="23" spans="1:21" s="7" customFormat="1" x14ac:dyDescent="0.2">
      <c r="A23" s="98"/>
      <c r="B23" s="126"/>
      <c r="C23" s="207"/>
      <c r="D23" s="126"/>
      <c r="E23" s="127"/>
      <c r="F23" s="128"/>
      <c r="K23" s="145"/>
      <c r="L23" s="145"/>
      <c r="M23" s="172"/>
      <c r="N23" s="146"/>
      <c r="O23" s="146"/>
      <c r="P23" s="147"/>
      <c r="Q23" s="146"/>
      <c r="R23" s="148"/>
      <c r="S23" s="148"/>
      <c r="T23" s="148"/>
      <c r="U23" s="148"/>
    </row>
    <row r="24" spans="1:21" s="7" customFormat="1" x14ac:dyDescent="0.2">
      <c r="A24" s="158" t="s">
        <v>137</v>
      </c>
      <c r="B24" s="162" t="s">
        <v>160</v>
      </c>
      <c r="C24" s="163" t="s">
        <v>623</v>
      </c>
      <c r="D24" s="164" t="s">
        <v>624</v>
      </c>
      <c r="E24" s="165"/>
      <c r="F24" s="162" t="s">
        <v>160</v>
      </c>
      <c r="G24" s="163" t="s">
        <v>623</v>
      </c>
      <c r="H24" s="164" t="s">
        <v>624</v>
      </c>
      <c r="I24" s="165"/>
      <c r="J24" s="162" t="s">
        <v>160</v>
      </c>
      <c r="K24" s="163" t="s">
        <v>623</v>
      </c>
      <c r="L24" s="164" t="s">
        <v>624</v>
      </c>
      <c r="M24" s="172"/>
      <c r="N24" s="162" t="s">
        <v>160</v>
      </c>
      <c r="O24" s="163" t="s">
        <v>623</v>
      </c>
      <c r="P24" s="164" t="s">
        <v>624</v>
      </c>
      <c r="Q24" s="146"/>
      <c r="R24" s="148"/>
      <c r="S24" s="148"/>
      <c r="T24" s="148"/>
      <c r="U24" s="148"/>
    </row>
    <row r="25" spans="1:21" s="7" customFormat="1" x14ac:dyDescent="0.2">
      <c r="A25" s="159"/>
      <c r="B25" s="166" t="s">
        <v>107</v>
      </c>
      <c r="C25" s="167" t="s">
        <v>107</v>
      </c>
      <c r="D25" s="168" t="s">
        <v>107</v>
      </c>
      <c r="E25" s="165"/>
      <c r="F25" s="166" t="s">
        <v>156</v>
      </c>
      <c r="G25" s="167" t="s">
        <v>156</v>
      </c>
      <c r="H25" s="168" t="s">
        <v>156</v>
      </c>
      <c r="I25" s="165"/>
      <c r="J25" s="166" t="s">
        <v>482</v>
      </c>
      <c r="K25" s="167" t="s">
        <v>482</v>
      </c>
      <c r="L25" s="168" t="s">
        <v>482</v>
      </c>
      <c r="M25" s="172"/>
      <c r="N25" s="166" t="s">
        <v>645</v>
      </c>
      <c r="O25" s="167" t="s">
        <v>645</v>
      </c>
      <c r="P25" s="168" t="s">
        <v>645</v>
      </c>
      <c r="Q25" s="146"/>
      <c r="R25" s="148"/>
      <c r="S25" s="148"/>
      <c r="T25" s="148"/>
      <c r="U25" s="148"/>
    </row>
    <row r="26" spans="1:21" s="7" customFormat="1" x14ac:dyDescent="0.2">
      <c r="A26" s="161" t="s">
        <v>866</v>
      </c>
      <c r="B26" s="169">
        <v>27</v>
      </c>
      <c r="C26" s="170">
        <v>5</v>
      </c>
      <c r="D26" s="171">
        <v>16</v>
      </c>
      <c r="E26" s="172"/>
      <c r="F26" s="173">
        <v>7.5301661240176655E-3</v>
      </c>
      <c r="G26" s="175">
        <v>7.0068947283294762E-3</v>
      </c>
      <c r="H26" s="174">
        <v>1.351949151008291E-2</v>
      </c>
      <c r="I26" s="172"/>
      <c r="J26" s="169">
        <v>13</v>
      </c>
      <c r="K26" s="170">
        <v>5</v>
      </c>
      <c r="L26" s="171">
        <v>5</v>
      </c>
      <c r="M26" s="172"/>
      <c r="N26" s="173">
        <v>3.431040256486792E-2</v>
      </c>
      <c r="O26" s="175">
        <v>1.1232121958385041E-2</v>
      </c>
      <c r="P26" s="174">
        <v>3.1800798912074428E-2</v>
      </c>
      <c r="Q26" s="146"/>
      <c r="R26" s="148"/>
      <c r="S26" s="148"/>
      <c r="T26" s="148"/>
      <c r="U26" s="148"/>
    </row>
    <row r="27" spans="1:21" s="7" customFormat="1" x14ac:dyDescent="0.2">
      <c r="A27" s="161" t="s">
        <v>146</v>
      </c>
      <c r="B27" s="169">
        <v>60</v>
      </c>
      <c r="C27" s="170">
        <v>63</v>
      </c>
      <c r="D27" s="171">
        <v>88</v>
      </c>
      <c r="E27" s="172"/>
      <c r="F27" s="173">
        <v>6.9242207252400208E-3</v>
      </c>
      <c r="G27" s="175">
        <v>1.2654445632575706E-2</v>
      </c>
      <c r="H27" s="174">
        <v>1.094064703853744E-2</v>
      </c>
      <c r="I27" s="172"/>
      <c r="J27" s="169">
        <v>34</v>
      </c>
      <c r="K27" s="170">
        <v>37</v>
      </c>
      <c r="L27" s="171">
        <v>36</v>
      </c>
      <c r="M27" s="172"/>
      <c r="N27" s="173">
        <v>1.965519483222011E-2</v>
      </c>
      <c r="O27" s="175">
        <v>2.0812610156045144E-2</v>
      </c>
      <c r="P27" s="174">
        <v>2.4614461947180678E-2</v>
      </c>
      <c r="Q27" s="146"/>
      <c r="R27" s="148"/>
      <c r="S27" s="148"/>
      <c r="T27" s="148"/>
      <c r="U27" s="148"/>
    </row>
    <row r="28" spans="1:21" s="7" customFormat="1" x14ac:dyDescent="0.2">
      <c r="A28" s="161" t="s">
        <v>143</v>
      </c>
      <c r="B28" s="169">
        <v>32</v>
      </c>
      <c r="C28" s="170">
        <v>18</v>
      </c>
      <c r="D28" s="171">
        <v>30</v>
      </c>
      <c r="E28" s="172"/>
      <c r="F28" s="173">
        <v>2.4651661971073935E-2</v>
      </c>
      <c r="G28" s="175">
        <v>7.7373464422749033E-3</v>
      </c>
      <c r="H28" s="174">
        <v>1.4178663019029749E-2</v>
      </c>
      <c r="I28" s="172"/>
      <c r="J28" s="169">
        <v>31</v>
      </c>
      <c r="K28" s="170">
        <v>7</v>
      </c>
      <c r="L28" s="171">
        <v>18</v>
      </c>
      <c r="M28" s="172"/>
      <c r="N28" s="173">
        <v>2.4973915853327804E-2</v>
      </c>
      <c r="O28" s="175">
        <v>2.1894784214591387E-2</v>
      </c>
      <c r="P28" s="174">
        <v>2.386512282763904E-2</v>
      </c>
      <c r="Q28" s="146"/>
      <c r="R28" s="148"/>
      <c r="S28" s="148"/>
      <c r="T28" s="148"/>
      <c r="U28" s="148"/>
    </row>
    <row r="29" spans="1:21" s="7" customFormat="1" x14ac:dyDescent="0.2">
      <c r="A29" s="161" t="s">
        <v>197</v>
      </c>
      <c r="B29" s="169">
        <v>21</v>
      </c>
      <c r="C29" s="170">
        <v>12</v>
      </c>
      <c r="D29" s="171">
        <v>30</v>
      </c>
      <c r="E29" s="172"/>
      <c r="F29" s="173">
        <v>3.3284114774906538E-2</v>
      </c>
      <c r="G29" s="175">
        <v>1.8849900909911885E-2</v>
      </c>
      <c r="H29" s="174">
        <v>6.7888208108349357E-3</v>
      </c>
      <c r="I29" s="172"/>
      <c r="J29" s="169">
        <v>21</v>
      </c>
      <c r="K29" s="170">
        <v>9</v>
      </c>
      <c r="L29" s="171">
        <v>8</v>
      </c>
      <c r="M29" s="172"/>
      <c r="N29" s="173">
        <v>3.3284114774906538E-2</v>
      </c>
      <c r="O29" s="175">
        <v>2.3961146927965405E-2</v>
      </c>
      <c r="P29" s="174">
        <v>1.5025721679522284E-2</v>
      </c>
      <c r="Q29" s="146"/>
      <c r="R29" s="148"/>
      <c r="S29" s="148"/>
      <c r="T29" s="148"/>
      <c r="U29" s="148"/>
    </row>
    <row r="30" spans="1:21" s="7" customFormat="1" ht="15.75" x14ac:dyDescent="0.25">
      <c r="A30" s="161" t="s">
        <v>142</v>
      </c>
      <c r="B30" s="169">
        <v>67</v>
      </c>
      <c r="C30" s="170">
        <v>61</v>
      </c>
      <c r="D30" s="171">
        <v>109</v>
      </c>
      <c r="E30" s="172"/>
      <c r="F30" s="173">
        <v>1.8270670796195765E-2</v>
      </c>
      <c r="G30" s="175">
        <v>2.2666776823195622E-2</v>
      </c>
      <c r="H30" s="174">
        <v>2.6717439768994086E-2</v>
      </c>
      <c r="I30" s="172"/>
      <c r="J30" s="169">
        <v>65</v>
      </c>
      <c r="K30" s="170">
        <v>57</v>
      </c>
      <c r="L30" s="171">
        <v>86</v>
      </c>
      <c r="M30" s="172"/>
      <c r="N30" s="173">
        <v>2.17437396751138E-2</v>
      </c>
      <c r="O30" s="175">
        <v>2.4141745004571561E-2</v>
      </c>
      <c r="P30" s="174">
        <v>3.2686033274429094E-2</v>
      </c>
      <c r="Q30" s="146"/>
      <c r="R30" s="148"/>
      <c r="S30" s="148"/>
      <c r="T30" s="203"/>
      <c r="U30" s="148"/>
    </row>
    <row r="31" spans="1:21" s="7" customFormat="1" ht="15.75" x14ac:dyDescent="0.25">
      <c r="A31" s="161" t="s">
        <v>141</v>
      </c>
      <c r="B31" s="169">
        <v>65</v>
      </c>
      <c r="C31" s="170">
        <v>35</v>
      </c>
      <c r="D31" s="171">
        <v>80</v>
      </c>
      <c r="E31" s="172"/>
      <c r="F31" s="173">
        <v>1.5285998940448018E-2</v>
      </c>
      <c r="G31" s="175">
        <v>1.8568719838668352E-3</v>
      </c>
      <c r="H31" s="174">
        <v>1.1527047596145961E-3</v>
      </c>
      <c r="I31" s="172"/>
      <c r="J31" s="169">
        <v>40</v>
      </c>
      <c r="K31" s="170">
        <v>5</v>
      </c>
      <c r="L31" s="171">
        <v>9</v>
      </c>
      <c r="M31" s="172"/>
      <c r="N31" s="173">
        <v>1.8746611081172995E-2</v>
      </c>
      <c r="O31" s="175">
        <v>1.3056441885395309E-2</v>
      </c>
      <c r="P31" s="174">
        <v>6.9412163039410607E-3</v>
      </c>
      <c r="Q31" s="146"/>
      <c r="R31" s="148"/>
      <c r="S31" s="148"/>
      <c r="T31" s="241"/>
      <c r="U31" s="148"/>
    </row>
    <row r="32" spans="1:21" s="7" customFormat="1" ht="15.75" x14ac:dyDescent="0.25">
      <c r="A32" s="161" t="s">
        <v>140</v>
      </c>
      <c r="B32" s="169">
        <v>72</v>
      </c>
      <c r="C32" s="170">
        <v>70</v>
      </c>
      <c r="D32" s="171">
        <v>88</v>
      </c>
      <c r="E32" s="172"/>
      <c r="F32" s="173">
        <v>1.5158005840026712E-2</v>
      </c>
      <c r="G32" s="175">
        <v>8.8547885312620193E-3</v>
      </c>
      <c r="H32" s="174">
        <v>8.3185952258809214E-3</v>
      </c>
      <c r="I32" s="172"/>
      <c r="J32" s="169">
        <v>62</v>
      </c>
      <c r="K32" s="170">
        <v>44</v>
      </c>
      <c r="L32" s="171">
        <v>56</v>
      </c>
      <c r="M32" s="172"/>
      <c r="N32" s="173">
        <v>1.6818980914128884E-2</v>
      </c>
      <c r="O32" s="175">
        <v>1.3952014168690392E-2</v>
      </c>
      <c r="P32" s="174">
        <v>1.2105441547426477E-2</v>
      </c>
      <c r="T32" s="241"/>
    </row>
    <row r="33" spans="1:26" s="7" customFormat="1" x14ac:dyDescent="0.2">
      <c r="A33" s="161" t="s">
        <v>198</v>
      </c>
      <c r="B33" s="169">
        <v>75</v>
      </c>
      <c r="C33" s="170">
        <v>57</v>
      </c>
      <c r="D33" s="171">
        <v>67</v>
      </c>
      <c r="E33" s="172"/>
      <c r="F33" s="173">
        <v>8.5904647976899704E-3</v>
      </c>
      <c r="G33" s="175">
        <v>4.7039685906089838E-3</v>
      </c>
      <c r="H33" s="174">
        <v>2.3984650178753733E-3</v>
      </c>
      <c r="I33" s="172"/>
      <c r="J33" s="169">
        <v>43</v>
      </c>
      <c r="K33" s="170">
        <v>22</v>
      </c>
      <c r="L33" s="171">
        <v>15</v>
      </c>
      <c r="M33" s="172"/>
      <c r="N33" s="173">
        <v>9.9920863020226645E-3</v>
      </c>
      <c r="O33" s="175">
        <v>1.2682122400712368E-2</v>
      </c>
      <c r="P33" s="174">
        <v>1.1900028317680358E-2</v>
      </c>
    </row>
    <row r="34" spans="1:26" s="7" customFormat="1" x14ac:dyDescent="0.2">
      <c r="A34" s="161" t="s">
        <v>147</v>
      </c>
      <c r="B34" s="169">
        <v>28</v>
      </c>
      <c r="C34" s="170">
        <v>26</v>
      </c>
      <c r="D34" s="171">
        <v>36</v>
      </c>
      <c r="E34" s="172"/>
      <c r="F34" s="173">
        <v>1.8390265736562869E-2</v>
      </c>
      <c r="G34" s="175">
        <v>1.3548079721845309E-2</v>
      </c>
      <c r="H34" s="174">
        <v>9.8820689024887685E-3</v>
      </c>
      <c r="I34" s="172"/>
      <c r="J34" s="169">
        <v>28</v>
      </c>
      <c r="K34" s="170">
        <v>24</v>
      </c>
      <c r="L34" s="171">
        <v>25</v>
      </c>
      <c r="M34" s="172"/>
      <c r="N34" s="173">
        <v>1.8390265736562869E-2</v>
      </c>
      <c r="O34" s="175">
        <v>1.5117015958146423E-2</v>
      </c>
      <c r="P34" s="174">
        <v>1.5607504366106728E-2</v>
      </c>
    </row>
    <row r="35" spans="1:26" s="7" customFormat="1" x14ac:dyDescent="0.2">
      <c r="A35" s="161" t="s">
        <v>795</v>
      </c>
      <c r="B35" s="169">
        <v>29</v>
      </c>
      <c r="C35" s="170">
        <v>35</v>
      </c>
      <c r="D35" s="171">
        <v>49</v>
      </c>
      <c r="E35" s="172"/>
      <c r="F35" s="173">
        <v>2.5203121839649147E-2</v>
      </c>
      <c r="G35" s="175">
        <v>3.4334391588248261E-2</v>
      </c>
      <c r="H35" s="174">
        <v>3.263663469922725E-2</v>
      </c>
      <c r="I35" s="172"/>
      <c r="J35" s="169">
        <v>28</v>
      </c>
      <c r="K35" s="170">
        <v>34</v>
      </c>
      <c r="L35" s="171">
        <v>42</v>
      </c>
      <c r="M35" s="172"/>
      <c r="N35" s="173">
        <v>2.5965922767444357E-2</v>
      </c>
      <c r="O35" s="175">
        <v>3.6202414673830757E-2</v>
      </c>
      <c r="P35" s="174">
        <v>3.6629204274483761E-2</v>
      </c>
    </row>
    <row r="36" spans="1:26" s="7" customFormat="1" x14ac:dyDescent="0.2">
      <c r="A36" s="161" t="s">
        <v>145</v>
      </c>
      <c r="B36" s="169">
        <v>29</v>
      </c>
      <c r="C36" s="170">
        <v>14</v>
      </c>
      <c r="D36" s="171">
        <v>8</v>
      </c>
      <c r="E36" s="172"/>
      <c r="F36" s="173">
        <v>2.8432107338111738E-2</v>
      </c>
      <c r="G36" s="175">
        <v>3.1468255554291606E-2</v>
      </c>
      <c r="H36" s="174">
        <v>2.5267434579515826E-2</v>
      </c>
      <c r="I36" s="172"/>
      <c r="J36" s="169">
        <v>29</v>
      </c>
      <c r="K36" s="170">
        <v>14</v>
      </c>
      <c r="L36" s="171">
        <v>8</v>
      </c>
      <c r="M36" s="172"/>
      <c r="N36" s="173">
        <v>2.8432107338111738E-2</v>
      </c>
      <c r="O36" s="175">
        <v>3.1468255554291606E-2</v>
      </c>
      <c r="P36" s="174">
        <v>2.5267434579515826E-2</v>
      </c>
    </row>
    <row r="37" spans="1:26" s="48" customFormat="1" x14ac:dyDescent="0.2">
      <c r="A37" s="161" t="s">
        <v>625</v>
      </c>
      <c r="B37" s="169">
        <v>505</v>
      </c>
      <c r="C37" s="170">
        <v>400</v>
      </c>
      <c r="D37" s="171">
        <v>601</v>
      </c>
      <c r="E37" s="172"/>
      <c r="F37" s="173">
        <v>1.3977825869762334E-2</v>
      </c>
      <c r="G37" s="175">
        <v>1.4094870863823909E-2</v>
      </c>
      <c r="H37" s="174">
        <v>1.3167680653651833E-2</v>
      </c>
      <c r="I37" s="172"/>
      <c r="J37" s="169">
        <v>394</v>
      </c>
      <c r="K37" s="170">
        <v>258</v>
      </c>
      <c r="L37" s="171">
        <v>308</v>
      </c>
      <c r="M37" s="172"/>
      <c r="N37" s="173">
        <v>1.8450434822179403E-2</v>
      </c>
      <c r="O37" s="175">
        <v>2.1653378841250837E-2</v>
      </c>
      <c r="P37" s="174">
        <v>2.3783120647256104E-2</v>
      </c>
      <c r="Q37" s="7"/>
      <c r="R37" s="7"/>
      <c r="S37" s="7"/>
      <c r="T37" s="7"/>
      <c r="U37" s="7"/>
      <c r="V37" s="7"/>
      <c r="W37" s="7"/>
      <c r="X37" s="7"/>
      <c r="Y37" s="7"/>
      <c r="Z37" s="7"/>
    </row>
    <row r="38" spans="1:26" x14ac:dyDescent="0.2">
      <c r="A38" s="217"/>
      <c r="B38" s="169"/>
      <c r="C38" s="170"/>
      <c r="D38" s="171"/>
      <c r="E38" s="172"/>
      <c r="F38" s="173"/>
      <c r="G38" s="173"/>
      <c r="H38" s="174"/>
      <c r="I38" s="172"/>
      <c r="J38" s="169"/>
      <c r="K38" s="170"/>
      <c r="L38" s="171"/>
      <c r="N38" s="173"/>
      <c r="O38" s="175"/>
      <c r="P38" s="174"/>
      <c r="Q38" s="48"/>
      <c r="R38" s="48"/>
      <c r="S38" s="48"/>
      <c r="T38" s="48"/>
      <c r="U38" s="48"/>
      <c r="V38" s="48"/>
      <c r="W38" s="48"/>
      <c r="X38" s="48"/>
      <c r="Y38" s="48"/>
      <c r="Z38" s="48"/>
    </row>
    <row r="39" spans="1:26" x14ac:dyDescent="0.2">
      <c r="A39" s="160"/>
      <c r="B39" s="156"/>
      <c r="C39" s="157"/>
      <c r="D39" s="156"/>
      <c r="E39" s="157"/>
      <c r="F39" s="128"/>
      <c r="G39" s="7"/>
      <c r="H39" s="7"/>
      <c r="I39" s="7"/>
      <c r="J39" s="7"/>
      <c r="K39" s="145"/>
      <c r="L39" s="145"/>
      <c r="N39" s="146"/>
      <c r="O39" s="146"/>
      <c r="P39" s="147"/>
    </row>
    <row r="40" spans="1:26" x14ac:dyDescent="0.2">
      <c r="A40" s="5"/>
      <c r="B40" s="108" t="s">
        <v>138</v>
      </c>
      <c r="C40" s="12" t="s">
        <v>404</v>
      </c>
      <c r="D40" s="12" t="s">
        <v>195</v>
      </c>
      <c r="E40" s="108" t="s">
        <v>196</v>
      </c>
      <c r="F40" s="7"/>
      <c r="G40" s="48"/>
      <c r="K40" s="7"/>
      <c r="L40" s="7"/>
      <c r="N40" s="7"/>
      <c r="O40" s="7"/>
      <c r="P40" s="7"/>
    </row>
    <row r="41" spans="1:26" x14ac:dyDescent="0.2">
      <c r="A41" s="5" t="s">
        <v>1109</v>
      </c>
      <c r="B41" s="69">
        <v>25</v>
      </c>
      <c r="C41" s="69">
        <v>0</v>
      </c>
      <c r="D41" s="69">
        <v>2</v>
      </c>
      <c r="E41" s="69">
        <v>0</v>
      </c>
      <c r="F41" s="7"/>
      <c r="G41" s="48"/>
      <c r="K41" s="7"/>
      <c r="L41" s="7"/>
      <c r="N41" s="7"/>
      <c r="O41" s="7"/>
      <c r="P41" s="7"/>
    </row>
    <row r="42" spans="1:26" x14ac:dyDescent="0.2">
      <c r="A42" s="5" t="s">
        <v>1345</v>
      </c>
      <c r="B42" s="69">
        <v>12</v>
      </c>
      <c r="C42" s="69">
        <v>2</v>
      </c>
      <c r="D42" s="69">
        <v>0</v>
      </c>
      <c r="E42" s="69">
        <v>0</v>
      </c>
      <c r="F42" s="7"/>
      <c r="G42" s="48"/>
      <c r="K42" s="7"/>
      <c r="L42" s="7"/>
      <c r="N42" s="7"/>
      <c r="O42" s="7"/>
      <c r="P42" s="7"/>
    </row>
    <row r="43" spans="1:26" x14ac:dyDescent="0.2">
      <c r="A43" s="5" t="s">
        <v>1339</v>
      </c>
      <c r="B43" s="69">
        <v>13</v>
      </c>
      <c r="C43" s="69">
        <v>0</v>
      </c>
      <c r="D43" s="69">
        <v>3</v>
      </c>
      <c r="E43" s="69">
        <v>10</v>
      </c>
      <c r="F43" s="7"/>
      <c r="G43" s="48"/>
      <c r="K43" s="7"/>
      <c r="L43" s="7"/>
      <c r="N43" s="7"/>
      <c r="O43" s="7"/>
      <c r="P43" s="7"/>
    </row>
    <row r="44" spans="1:26" x14ac:dyDescent="0.2">
      <c r="A44" s="5" t="s">
        <v>1340</v>
      </c>
      <c r="B44" s="69">
        <v>13</v>
      </c>
      <c r="C44" s="69">
        <v>0</v>
      </c>
      <c r="D44" s="69">
        <v>2</v>
      </c>
      <c r="E44" s="69">
        <v>0</v>
      </c>
      <c r="F44" s="7"/>
      <c r="G44" s="48"/>
      <c r="K44" s="7"/>
      <c r="L44" s="7"/>
      <c r="N44" s="7"/>
      <c r="O44" s="7"/>
      <c r="P44" s="7"/>
    </row>
    <row r="45" spans="1:26" x14ac:dyDescent="0.2">
      <c r="A45" s="5" t="s">
        <v>1341</v>
      </c>
      <c r="B45" s="69">
        <v>19</v>
      </c>
      <c r="C45" s="69">
        <v>0</v>
      </c>
      <c r="D45" s="69">
        <v>0</v>
      </c>
      <c r="E45" s="69">
        <v>0</v>
      </c>
      <c r="F45" s="7"/>
      <c r="G45" s="48"/>
      <c r="K45" s="7"/>
      <c r="L45" s="7"/>
      <c r="N45" s="7"/>
      <c r="O45" s="7"/>
      <c r="P45" s="7"/>
    </row>
    <row r="46" spans="1:26" x14ac:dyDescent="0.2">
      <c r="A46" s="5" t="s">
        <v>1342</v>
      </c>
      <c r="B46" s="69">
        <v>14</v>
      </c>
      <c r="C46" s="69">
        <v>0</v>
      </c>
      <c r="D46" s="69">
        <v>0</v>
      </c>
      <c r="E46" s="69" t="s">
        <v>247</v>
      </c>
      <c r="F46" s="7"/>
      <c r="G46" s="48"/>
      <c r="K46" s="7"/>
      <c r="L46" s="7"/>
      <c r="N46" s="7"/>
      <c r="O46" s="7"/>
      <c r="P46" s="7"/>
    </row>
    <row r="47" spans="1:26" x14ac:dyDescent="0.2">
      <c r="A47" s="5" t="s">
        <v>1343</v>
      </c>
      <c r="B47" s="69">
        <v>20</v>
      </c>
      <c r="C47" s="69">
        <v>0</v>
      </c>
      <c r="D47" s="69">
        <v>1</v>
      </c>
      <c r="E47" s="69">
        <v>1</v>
      </c>
      <c r="F47" s="48"/>
      <c r="H47" s="48"/>
      <c r="I47" s="48"/>
      <c r="J47" s="48"/>
      <c r="K47" s="48"/>
      <c r="L47" s="48"/>
      <c r="N47" s="48"/>
      <c r="O47" s="48"/>
      <c r="P47" s="48"/>
    </row>
    <row r="48" spans="1:26" x14ac:dyDescent="0.2">
      <c r="A48" s="5" t="s">
        <v>1344</v>
      </c>
      <c r="B48" s="69">
        <v>24</v>
      </c>
      <c r="C48" s="69">
        <v>0</v>
      </c>
      <c r="D48" s="69">
        <v>1</v>
      </c>
      <c r="E48" s="69" t="s">
        <v>247</v>
      </c>
    </row>
    <row r="49" spans="1:26" s="7" customFormat="1" x14ac:dyDescent="0.2">
      <c r="A49" s="142"/>
      <c r="B49" s="106"/>
      <c r="C49" s="106"/>
      <c r="D49" s="106"/>
      <c r="E49" s="106"/>
      <c r="F49" s="100"/>
      <c r="G49" s="100"/>
      <c r="H49" s="100"/>
      <c r="I49" s="100"/>
      <c r="J49" s="100"/>
      <c r="K49" s="100"/>
      <c r="L49" s="100"/>
      <c r="M49" s="145"/>
      <c r="N49" s="100"/>
      <c r="O49" s="100"/>
      <c r="P49" s="100"/>
      <c r="Q49" s="100"/>
      <c r="R49" s="100"/>
      <c r="S49" s="100"/>
      <c r="T49" s="100"/>
      <c r="U49" s="100"/>
      <c r="V49" s="100"/>
      <c r="W49" s="100"/>
      <c r="X49" s="100"/>
      <c r="Y49" s="100"/>
      <c r="Z49" s="100"/>
    </row>
    <row r="50" spans="1:26" s="7" customFormat="1" x14ac:dyDescent="0.2">
      <c r="A50" s="116"/>
      <c r="B50" s="117" t="s">
        <v>194</v>
      </c>
      <c r="C50" s="117" t="s">
        <v>437</v>
      </c>
      <c r="D50" s="117" t="s">
        <v>438</v>
      </c>
      <c r="E50" s="117" t="s">
        <v>439</v>
      </c>
      <c r="F50" s="129"/>
      <c r="G50" s="100"/>
      <c r="L50" s="145"/>
      <c r="M50" s="145"/>
      <c r="N50" s="145"/>
      <c r="O50" s="146"/>
      <c r="P50" s="146"/>
      <c r="Q50" s="147"/>
      <c r="R50" s="146"/>
      <c r="S50" s="148"/>
      <c r="T50" s="148"/>
      <c r="U50" s="148"/>
      <c r="V50" s="148"/>
    </row>
    <row r="51" spans="1:26" s="7" customFormat="1" x14ac:dyDescent="0.2">
      <c r="A51" s="114" t="s">
        <v>1346</v>
      </c>
      <c r="B51" s="120">
        <v>134</v>
      </c>
      <c r="C51" s="121">
        <v>32.5</v>
      </c>
      <c r="D51" s="120">
        <v>130</v>
      </c>
      <c r="E51" s="120">
        <v>4</v>
      </c>
      <c r="F51" s="120"/>
      <c r="G51" s="121"/>
      <c r="H51" s="120"/>
      <c r="I51" s="120"/>
      <c r="L51" s="145"/>
      <c r="M51" s="145"/>
      <c r="N51" s="145"/>
      <c r="O51" s="146"/>
      <c r="P51" s="146"/>
      <c r="Q51" s="147"/>
      <c r="R51" s="146"/>
      <c r="S51" s="148"/>
      <c r="T51" s="148"/>
      <c r="U51" s="148"/>
      <c r="V51" s="148"/>
    </row>
    <row r="52" spans="1:26" s="7" customFormat="1" x14ac:dyDescent="0.2">
      <c r="A52" s="114" t="s">
        <v>1347</v>
      </c>
      <c r="B52" s="120">
        <v>129</v>
      </c>
      <c r="C52" s="121">
        <v>9.75</v>
      </c>
      <c r="D52" s="120">
        <v>117</v>
      </c>
      <c r="E52" s="120">
        <v>12</v>
      </c>
      <c r="F52" s="120"/>
      <c r="G52" s="121"/>
      <c r="H52" s="120"/>
      <c r="I52" s="120"/>
      <c r="L52" s="145"/>
      <c r="M52" s="145"/>
      <c r="N52" s="145"/>
      <c r="O52" s="146"/>
      <c r="P52" s="146"/>
      <c r="Q52" s="147"/>
      <c r="R52" s="146"/>
      <c r="S52" s="148"/>
      <c r="T52" s="148"/>
      <c r="U52" s="148"/>
      <c r="V52" s="148"/>
    </row>
    <row r="53" spans="1:26" s="7" customFormat="1" x14ac:dyDescent="0.2">
      <c r="A53" s="114" t="s">
        <v>1348</v>
      </c>
      <c r="B53" s="120">
        <v>117</v>
      </c>
      <c r="C53" s="121">
        <v>57.5</v>
      </c>
      <c r="D53" s="120">
        <v>115</v>
      </c>
      <c r="E53" s="120">
        <v>2</v>
      </c>
      <c r="F53" s="120"/>
      <c r="G53" s="121"/>
      <c r="H53" s="120"/>
      <c r="I53" s="120"/>
      <c r="L53" s="145"/>
      <c r="M53" s="145"/>
      <c r="N53" s="145"/>
      <c r="O53" s="146"/>
      <c r="P53" s="146"/>
      <c r="Q53" s="147"/>
      <c r="R53" s="146"/>
      <c r="S53" s="148"/>
      <c r="T53" s="148"/>
      <c r="U53" s="148"/>
      <c r="V53" s="148"/>
    </row>
    <row r="54" spans="1:26" s="7" customFormat="1" x14ac:dyDescent="0.2">
      <c r="A54" s="114" t="s">
        <v>1349</v>
      </c>
      <c r="B54" s="120">
        <v>132</v>
      </c>
      <c r="C54" s="121" t="e">
        <v>#DIV/0!</v>
      </c>
      <c r="D54" s="120">
        <v>132</v>
      </c>
      <c r="E54" s="120">
        <v>0</v>
      </c>
      <c r="F54" s="120"/>
      <c r="G54" s="121"/>
      <c r="H54" s="120"/>
      <c r="I54" s="120"/>
      <c r="L54" s="145"/>
      <c r="M54" s="145"/>
      <c r="N54" s="145"/>
      <c r="O54" s="146"/>
      <c r="P54" s="146"/>
      <c r="Q54" s="147"/>
      <c r="R54" s="146"/>
      <c r="S54" s="148"/>
      <c r="T54" s="148"/>
      <c r="U54" s="148"/>
      <c r="V54" s="148"/>
    </row>
    <row r="55" spans="1:26" s="7" customFormat="1" x14ac:dyDescent="0.2">
      <c r="A55" s="114" t="s">
        <v>1350</v>
      </c>
      <c r="B55" s="120">
        <v>124</v>
      </c>
      <c r="C55" s="121">
        <v>30</v>
      </c>
      <c r="D55" s="120">
        <v>120</v>
      </c>
      <c r="E55" s="120">
        <v>4</v>
      </c>
      <c r="F55" s="120"/>
      <c r="G55" s="121"/>
      <c r="H55" s="120"/>
      <c r="I55" s="120"/>
      <c r="L55" s="145"/>
      <c r="M55" s="145"/>
      <c r="N55" s="145"/>
      <c r="O55" s="146"/>
      <c r="P55" s="146"/>
      <c r="Q55" s="147"/>
      <c r="R55" s="146"/>
      <c r="S55" s="148"/>
      <c r="T55" s="148"/>
      <c r="U55" s="148"/>
      <c r="V55" s="148"/>
    </row>
    <row r="56" spans="1:26" s="7" customFormat="1" x14ac:dyDescent="0.2">
      <c r="A56" s="114" t="s">
        <v>1351</v>
      </c>
      <c r="B56" s="120">
        <v>139</v>
      </c>
      <c r="C56" s="121">
        <v>9.6923076923076916</v>
      </c>
      <c r="D56" s="120">
        <v>126</v>
      </c>
      <c r="E56" s="120">
        <v>13</v>
      </c>
      <c r="F56" s="120"/>
      <c r="G56" s="121"/>
      <c r="H56" s="120"/>
      <c r="I56" s="120"/>
      <c r="L56" s="145"/>
      <c r="M56" s="145"/>
      <c r="N56" s="145"/>
      <c r="O56" s="146"/>
      <c r="P56" s="146"/>
      <c r="Q56" s="147"/>
      <c r="R56" s="146"/>
      <c r="S56" s="148"/>
      <c r="T56" s="148"/>
      <c r="U56" s="148"/>
      <c r="V56" s="148"/>
    </row>
    <row r="57" spans="1:26" s="7" customFormat="1" x14ac:dyDescent="0.2">
      <c r="A57" s="114" t="s">
        <v>1352</v>
      </c>
      <c r="B57" s="120">
        <v>122</v>
      </c>
      <c r="C57" s="121">
        <v>60</v>
      </c>
      <c r="D57" s="120">
        <v>120</v>
      </c>
      <c r="E57" s="120">
        <v>2</v>
      </c>
      <c r="F57" s="120"/>
      <c r="G57" s="121"/>
      <c r="H57" s="120"/>
      <c r="I57" s="120"/>
      <c r="K57" s="145"/>
      <c r="L57" s="145"/>
      <c r="M57" s="145"/>
      <c r="N57" s="146"/>
      <c r="O57" s="146"/>
      <c r="P57" s="147"/>
      <c r="Q57" s="147"/>
      <c r="R57" s="146"/>
      <c r="S57" s="148"/>
      <c r="T57" s="148"/>
      <c r="U57" s="148"/>
      <c r="V57" s="148"/>
    </row>
    <row r="58" spans="1:26" s="7" customFormat="1" x14ac:dyDescent="0.2">
      <c r="A58" s="114" t="s">
        <v>1117</v>
      </c>
      <c r="B58" s="120">
        <v>135</v>
      </c>
      <c r="C58" s="121">
        <v>32.75</v>
      </c>
      <c r="D58" s="120">
        <v>131</v>
      </c>
      <c r="E58" s="120">
        <v>4</v>
      </c>
      <c r="F58" s="120"/>
      <c r="G58" s="121"/>
      <c r="H58" s="120"/>
      <c r="I58" s="120"/>
      <c r="K58" s="145"/>
      <c r="L58" s="145"/>
      <c r="M58" s="145"/>
      <c r="N58" s="146"/>
      <c r="O58" s="146"/>
      <c r="P58" s="147"/>
      <c r="Q58" s="146"/>
      <c r="R58" s="148"/>
      <c r="S58" s="148"/>
      <c r="T58" s="148"/>
      <c r="U58" s="148"/>
    </row>
    <row r="59" spans="1:26" s="7" customFormat="1" x14ac:dyDescent="0.2">
      <c r="A59" s="114"/>
      <c r="B59" s="115"/>
      <c r="C59" s="113"/>
      <c r="D59" s="115"/>
      <c r="E59" s="115"/>
      <c r="F59" s="115"/>
      <c r="K59" s="145"/>
      <c r="L59" s="145"/>
      <c r="M59" s="145"/>
      <c r="N59" s="146"/>
      <c r="O59" s="146"/>
      <c r="P59" s="147"/>
      <c r="Q59" s="146"/>
      <c r="R59" s="148"/>
      <c r="S59" s="148"/>
      <c r="T59" s="148"/>
      <c r="U59" s="148"/>
    </row>
    <row r="60" spans="1:26" s="7" customFormat="1" x14ac:dyDescent="0.2">
      <c r="A60" s="116" t="s">
        <v>440</v>
      </c>
      <c r="B60" s="117" t="s">
        <v>441</v>
      </c>
      <c r="C60" s="117" t="s">
        <v>171</v>
      </c>
      <c r="D60" s="117" t="s">
        <v>438</v>
      </c>
      <c r="E60" s="117" t="s">
        <v>439</v>
      </c>
      <c r="F60" s="117"/>
      <c r="K60" s="145"/>
      <c r="L60" s="145"/>
      <c r="M60" s="145"/>
      <c r="N60" s="146"/>
      <c r="O60" s="146"/>
      <c r="P60" s="147"/>
      <c r="Q60" s="146"/>
      <c r="R60" s="148"/>
      <c r="S60" s="148"/>
      <c r="T60" s="148"/>
      <c r="U60" s="148"/>
    </row>
    <row r="61" spans="1:26" s="7" customFormat="1" x14ac:dyDescent="0.2">
      <c r="A61" s="114" t="s">
        <v>1346</v>
      </c>
      <c r="B61" s="119">
        <v>14196.21</v>
      </c>
      <c r="C61" s="119">
        <v>9918.4700000000012</v>
      </c>
      <c r="D61" s="119">
        <v>12057.34</v>
      </c>
      <c r="E61" s="119">
        <v>-2138.87</v>
      </c>
      <c r="F61" s="119"/>
      <c r="G61" s="119"/>
      <c r="H61" s="119"/>
      <c r="I61" s="119"/>
      <c r="K61" s="145"/>
      <c r="L61" s="145"/>
      <c r="M61" s="145"/>
      <c r="N61" s="146"/>
      <c r="O61" s="146"/>
      <c r="P61" s="147"/>
      <c r="Q61" s="146"/>
      <c r="R61" s="148"/>
      <c r="S61" s="148"/>
      <c r="T61" s="148"/>
      <c r="U61" s="148"/>
    </row>
    <row r="62" spans="1:26" s="7" customFormat="1" x14ac:dyDescent="0.2">
      <c r="A62" s="114" t="s">
        <v>1347</v>
      </c>
      <c r="B62" s="119">
        <v>12698.869999999999</v>
      </c>
      <c r="C62" s="119">
        <v>4258.93</v>
      </c>
      <c r="D62" s="119">
        <v>8478.9</v>
      </c>
      <c r="E62" s="119">
        <v>-4219.9699999999993</v>
      </c>
      <c r="F62" s="119"/>
      <c r="G62" s="119"/>
      <c r="H62" s="119"/>
      <c r="I62" s="119"/>
      <c r="K62" s="145"/>
      <c r="L62" s="145"/>
      <c r="M62" s="145"/>
      <c r="N62" s="146"/>
      <c r="O62" s="146"/>
      <c r="P62" s="147"/>
      <c r="Q62" s="146"/>
      <c r="R62" s="148"/>
      <c r="S62" s="148"/>
      <c r="T62" s="148"/>
      <c r="U62" s="148"/>
    </row>
    <row r="63" spans="1:26" s="7" customFormat="1" x14ac:dyDescent="0.2">
      <c r="A63" s="114" t="s">
        <v>1348</v>
      </c>
      <c r="B63" s="119">
        <v>9655.31</v>
      </c>
      <c r="C63" s="119">
        <v>9280.01</v>
      </c>
      <c r="D63" s="119">
        <v>9467.66</v>
      </c>
      <c r="E63" s="119">
        <v>-187.65</v>
      </c>
      <c r="F63" s="119"/>
      <c r="G63" s="119"/>
      <c r="H63" s="119"/>
      <c r="I63" s="119"/>
      <c r="K63" s="145"/>
      <c r="L63" s="145"/>
      <c r="M63" s="145"/>
      <c r="N63" s="146"/>
      <c r="O63" s="146"/>
      <c r="P63" s="147"/>
      <c r="Q63" s="146"/>
      <c r="R63" s="148"/>
      <c r="S63" s="148"/>
      <c r="T63" s="148"/>
      <c r="U63" s="148"/>
    </row>
    <row r="64" spans="1:26" s="7" customFormat="1" x14ac:dyDescent="0.2">
      <c r="A64" s="114" t="s">
        <v>1349</v>
      </c>
      <c r="B64" s="119">
        <v>14772.59</v>
      </c>
      <c r="C64" s="119">
        <v>14772.59</v>
      </c>
      <c r="D64" s="119">
        <v>14772.59</v>
      </c>
      <c r="E64" s="119">
        <v>0</v>
      </c>
      <c r="F64" s="119"/>
      <c r="G64" s="119"/>
      <c r="H64" s="119"/>
      <c r="I64" s="119"/>
      <c r="K64" s="145"/>
      <c r="L64" s="145"/>
      <c r="M64" s="145"/>
      <c r="N64" s="146"/>
      <c r="O64" s="146"/>
      <c r="P64" s="147"/>
      <c r="Q64" s="146"/>
      <c r="R64" s="148"/>
      <c r="S64" s="148"/>
      <c r="T64" s="148"/>
      <c r="U64" s="148"/>
    </row>
    <row r="65" spans="1:26" x14ac:dyDescent="0.2">
      <c r="A65" s="114" t="s">
        <v>1350</v>
      </c>
      <c r="B65" s="119">
        <v>14953.05</v>
      </c>
      <c r="C65" s="119">
        <v>9435.4500000000007</v>
      </c>
      <c r="D65" s="119">
        <v>12194.25</v>
      </c>
      <c r="E65" s="119">
        <v>-2758.8</v>
      </c>
      <c r="F65" s="119"/>
      <c r="G65" s="119"/>
      <c r="H65" s="119"/>
      <c r="I65" s="119"/>
      <c r="J65" s="7"/>
      <c r="K65" s="145"/>
      <c r="M65" s="145"/>
      <c r="N65" s="146"/>
      <c r="O65" s="146"/>
      <c r="Q65" s="146"/>
      <c r="R65" s="148"/>
      <c r="S65" s="148"/>
      <c r="T65" s="148"/>
      <c r="U65" s="148"/>
      <c r="V65" s="7"/>
      <c r="W65" s="7"/>
      <c r="X65" s="7"/>
      <c r="Y65" s="7"/>
      <c r="Z65" s="7"/>
    </row>
    <row r="66" spans="1:26" x14ac:dyDescent="0.2">
      <c r="A66" s="114" t="s">
        <v>1351</v>
      </c>
      <c r="B66" s="119">
        <v>23207.050000000003</v>
      </c>
      <c r="C66" s="119">
        <v>-4187.2900000000027</v>
      </c>
      <c r="D66" s="119">
        <v>9509.8799999999992</v>
      </c>
      <c r="E66" s="119">
        <v>-13697.170000000002</v>
      </c>
      <c r="F66" s="119"/>
      <c r="G66" s="119"/>
      <c r="H66" s="119"/>
      <c r="I66" s="119"/>
      <c r="J66" s="7"/>
      <c r="K66" s="145"/>
      <c r="M66" s="145"/>
      <c r="N66" s="146"/>
      <c r="O66" s="146"/>
    </row>
    <row r="67" spans="1:26" x14ac:dyDescent="0.2">
      <c r="A67" s="114" t="s">
        <v>1352</v>
      </c>
      <c r="B67" s="119">
        <v>16446.91</v>
      </c>
      <c r="C67" s="119">
        <v>15400.23</v>
      </c>
      <c r="D67" s="119">
        <v>15923.57</v>
      </c>
      <c r="E67" s="119">
        <v>-523.33999999999992</v>
      </c>
      <c r="F67" s="119"/>
      <c r="G67" s="119"/>
      <c r="H67" s="119"/>
      <c r="I67" s="119"/>
      <c r="J67" s="7"/>
      <c r="K67" s="145"/>
      <c r="M67" s="145"/>
      <c r="N67" s="146"/>
      <c r="O67" s="146"/>
    </row>
    <row r="68" spans="1:26" x14ac:dyDescent="0.2">
      <c r="A68" s="114" t="s">
        <v>1117</v>
      </c>
      <c r="B68" s="119">
        <v>29145.829999999998</v>
      </c>
      <c r="C68" s="119">
        <v>10975.649999999998</v>
      </c>
      <c r="D68" s="119">
        <v>20060.739999999998</v>
      </c>
      <c r="E68" s="119">
        <v>-9085.09</v>
      </c>
      <c r="F68" s="119"/>
      <c r="G68" s="119"/>
      <c r="H68" s="119"/>
      <c r="I68" s="119"/>
      <c r="J68" s="7"/>
      <c r="K68" s="145"/>
      <c r="M68" s="145"/>
      <c r="N68" s="146"/>
      <c r="O68" s="146"/>
    </row>
    <row r="69" spans="1:26" x14ac:dyDescent="0.2">
      <c r="A69" s="116" t="s">
        <v>860</v>
      </c>
      <c r="B69" s="184"/>
      <c r="C69" s="184"/>
      <c r="D69" s="184"/>
      <c r="E69" s="184"/>
      <c r="F69" s="129"/>
      <c r="H69" s="7"/>
      <c r="I69" s="7"/>
      <c r="J69" s="7"/>
      <c r="K69" s="7"/>
      <c r="L69" s="145"/>
      <c r="N69" s="145"/>
      <c r="O69" s="146"/>
      <c r="P69" s="146"/>
    </row>
    <row r="70" spans="1:26" x14ac:dyDescent="0.2">
      <c r="A70" s="208"/>
      <c r="B70" s="184"/>
      <c r="C70" s="184"/>
      <c r="D70" s="184"/>
      <c r="E70" s="184"/>
      <c r="F70" s="129"/>
      <c r="H70" s="7"/>
      <c r="I70" s="7"/>
      <c r="J70" s="7"/>
      <c r="K70" s="7"/>
      <c r="L70" s="145"/>
      <c r="N70" s="145"/>
      <c r="O70" s="146"/>
      <c r="P70" s="146"/>
    </row>
    <row r="71" spans="1:26" x14ac:dyDescent="0.2">
      <c r="A71" s="208"/>
      <c r="B71" s="184"/>
      <c r="C71" s="184"/>
      <c r="D71" s="184"/>
      <c r="E71" s="184"/>
      <c r="F71" s="129"/>
      <c r="H71" s="7"/>
      <c r="I71" s="7"/>
      <c r="J71" s="7"/>
      <c r="K71" s="7"/>
      <c r="L71" s="145"/>
      <c r="N71" s="145"/>
      <c r="O71" s="146"/>
      <c r="P71" s="146"/>
    </row>
    <row r="72" spans="1:26" x14ac:dyDescent="0.2">
      <c r="A72" s="208"/>
      <c r="B72" s="184"/>
      <c r="C72" s="184"/>
      <c r="D72" s="184"/>
      <c r="E72" s="184"/>
      <c r="F72" s="129"/>
      <c r="H72" s="7"/>
      <c r="I72" s="7"/>
      <c r="J72" s="7"/>
      <c r="K72" s="7"/>
      <c r="L72" s="145"/>
      <c r="N72" s="145"/>
      <c r="O72" s="146"/>
      <c r="P72" s="146"/>
    </row>
    <row r="73" spans="1:26" x14ac:dyDescent="0.2">
      <c r="A73" s="208"/>
      <c r="B73" s="192" t="s">
        <v>138</v>
      </c>
      <c r="C73" s="192" t="s">
        <v>404</v>
      </c>
      <c r="D73" s="192" t="s">
        <v>195</v>
      </c>
      <c r="E73" s="192" t="s">
        <v>196</v>
      </c>
      <c r="F73" s="129"/>
      <c r="H73" s="7"/>
      <c r="I73" s="7"/>
      <c r="J73" s="7"/>
      <c r="K73" s="7"/>
      <c r="L73" s="145"/>
      <c r="N73" s="145"/>
      <c r="O73" s="146"/>
      <c r="P73" s="146"/>
    </row>
    <row r="74" spans="1:26" x14ac:dyDescent="0.2">
      <c r="A74" s="198" t="s">
        <v>1106</v>
      </c>
      <c r="B74" s="184">
        <v>129</v>
      </c>
      <c r="C74" s="184">
        <v>2</v>
      </c>
      <c r="D74" s="184">
        <v>4</v>
      </c>
      <c r="E74" s="184">
        <v>0</v>
      </c>
      <c r="F74" s="129"/>
      <c r="H74" s="7"/>
      <c r="I74" s="7"/>
      <c r="J74" s="7"/>
      <c r="K74" s="7"/>
      <c r="L74" s="145"/>
      <c r="N74" s="145"/>
      <c r="O74" s="146"/>
      <c r="P74" s="146"/>
    </row>
    <row r="75" spans="1:26" x14ac:dyDescent="0.2">
      <c r="A75" s="198">
        <v>2021</v>
      </c>
      <c r="B75" s="184">
        <v>353</v>
      </c>
      <c r="C75" s="184">
        <v>19</v>
      </c>
      <c r="D75" s="184">
        <v>4</v>
      </c>
      <c r="E75" s="184">
        <v>1</v>
      </c>
      <c r="F75" s="129"/>
      <c r="H75" s="7"/>
      <c r="I75" s="7"/>
      <c r="J75" s="7"/>
      <c r="K75" s="7"/>
      <c r="L75" s="145"/>
      <c r="N75" s="145"/>
      <c r="O75" s="146"/>
      <c r="P75" s="146"/>
    </row>
    <row r="76" spans="1:26" x14ac:dyDescent="0.2">
      <c r="A76" s="198">
        <v>2020</v>
      </c>
      <c r="B76" s="184">
        <v>287</v>
      </c>
      <c r="C76" s="184">
        <v>11</v>
      </c>
      <c r="D76" s="184">
        <v>27</v>
      </c>
      <c r="E76" s="184">
        <v>42</v>
      </c>
      <c r="F76" s="129"/>
      <c r="H76" s="7"/>
      <c r="I76" s="7"/>
      <c r="J76" s="7"/>
      <c r="K76" s="7"/>
      <c r="L76" s="145"/>
      <c r="N76" s="145"/>
      <c r="O76" s="146"/>
      <c r="P76" s="146"/>
    </row>
    <row r="77" spans="1:26" x14ac:dyDescent="0.2">
      <c r="A77" s="198">
        <v>2019</v>
      </c>
      <c r="B77" s="184">
        <v>355</v>
      </c>
      <c r="C77" s="184">
        <v>6</v>
      </c>
      <c r="D77" s="184">
        <v>7</v>
      </c>
      <c r="E77" s="184">
        <v>0</v>
      </c>
      <c r="F77" s="129"/>
      <c r="H77" s="7"/>
      <c r="I77" s="7"/>
      <c r="J77" s="7"/>
      <c r="K77" s="7"/>
      <c r="L77" s="145"/>
      <c r="N77" s="145"/>
      <c r="O77" s="146"/>
      <c r="P77" s="146"/>
    </row>
    <row r="78" spans="1:26" x14ac:dyDescent="0.2">
      <c r="A78" s="198">
        <v>2018</v>
      </c>
      <c r="B78" s="184">
        <v>374</v>
      </c>
      <c r="C78" s="184">
        <v>6</v>
      </c>
      <c r="D78" s="184">
        <v>3</v>
      </c>
      <c r="E78" s="184">
        <v>0</v>
      </c>
      <c r="F78" s="129"/>
      <c r="H78" s="7"/>
      <c r="I78" s="7"/>
      <c r="J78" s="7"/>
      <c r="K78" s="7"/>
      <c r="L78" s="145"/>
      <c r="N78" s="145"/>
      <c r="O78" s="146"/>
      <c r="P78" s="146"/>
    </row>
    <row r="79" spans="1:26" x14ac:dyDescent="0.2">
      <c r="A79" s="198">
        <v>2017</v>
      </c>
      <c r="B79" s="184">
        <v>351</v>
      </c>
      <c r="C79" s="184">
        <v>5</v>
      </c>
      <c r="D79" s="184">
        <v>9</v>
      </c>
      <c r="E79" s="184">
        <v>2</v>
      </c>
      <c r="F79" s="129"/>
      <c r="H79" s="7"/>
      <c r="I79" s="7"/>
      <c r="J79" s="7"/>
      <c r="K79" s="7"/>
      <c r="L79" s="145"/>
      <c r="N79" s="145"/>
      <c r="O79" s="146"/>
      <c r="P79" s="146"/>
    </row>
    <row r="80" spans="1:26" x14ac:dyDescent="0.2">
      <c r="A80" s="5">
        <v>2016</v>
      </c>
      <c r="B80" s="68" t="s">
        <v>732</v>
      </c>
      <c r="C80" s="69">
        <v>7</v>
      </c>
      <c r="D80" s="69">
        <v>19</v>
      </c>
      <c r="E80" s="68" t="s">
        <v>611</v>
      </c>
      <c r="F80" s="129"/>
      <c r="H80" s="7"/>
      <c r="I80" s="7"/>
      <c r="J80" s="7"/>
      <c r="K80" s="7"/>
      <c r="L80" s="145"/>
      <c r="N80" s="145"/>
      <c r="O80" s="146"/>
      <c r="P80" s="146"/>
    </row>
    <row r="81" spans="1:26" x14ac:dyDescent="0.2">
      <c r="A81" s="5">
        <v>2015</v>
      </c>
      <c r="B81" s="68" t="s">
        <v>732</v>
      </c>
      <c r="C81" s="69">
        <v>7</v>
      </c>
      <c r="D81" s="69">
        <v>16</v>
      </c>
      <c r="E81" s="68" t="s">
        <v>722</v>
      </c>
    </row>
    <row r="82" spans="1:26" x14ac:dyDescent="0.2">
      <c r="A82" s="142" t="s">
        <v>639</v>
      </c>
      <c r="B82" s="69">
        <v>375</v>
      </c>
      <c r="C82" s="69">
        <v>8</v>
      </c>
      <c r="D82" s="69">
        <v>8</v>
      </c>
      <c r="E82" s="69">
        <v>0</v>
      </c>
    </row>
    <row r="83" spans="1:26" x14ac:dyDescent="0.2">
      <c r="A83" s="142">
        <v>2013</v>
      </c>
      <c r="B83" s="69">
        <v>366</v>
      </c>
      <c r="C83" s="69">
        <v>15</v>
      </c>
      <c r="D83" s="69">
        <v>12</v>
      </c>
      <c r="E83" s="69">
        <v>0</v>
      </c>
    </row>
    <row r="84" spans="1:26" x14ac:dyDescent="0.2">
      <c r="A84" s="142" t="s">
        <v>570</v>
      </c>
      <c r="B84" s="69">
        <v>333</v>
      </c>
      <c r="C84" s="69">
        <v>15</v>
      </c>
      <c r="D84" s="69">
        <v>11</v>
      </c>
      <c r="E84" s="69">
        <v>1</v>
      </c>
    </row>
    <row r="85" spans="1:26" x14ac:dyDescent="0.2">
      <c r="A85" s="142" t="s">
        <v>542</v>
      </c>
      <c r="B85" s="69">
        <v>320</v>
      </c>
      <c r="C85" s="69">
        <v>22</v>
      </c>
      <c r="D85" s="69">
        <v>5</v>
      </c>
      <c r="E85" s="69" t="s">
        <v>247</v>
      </c>
    </row>
    <row r="86" spans="1:26" x14ac:dyDescent="0.2">
      <c r="A86" s="142" t="s">
        <v>469</v>
      </c>
      <c r="B86" s="69">
        <v>243</v>
      </c>
      <c r="C86" s="69">
        <v>13</v>
      </c>
      <c r="D86" s="69">
        <v>4</v>
      </c>
      <c r="E86" s="69">
        <v>1</v>
      </c>
    </row>
    <row r="87" spans="1:26" s="7" customFormat="1" x14ac:dyDescent="0.2">
      <c r="A87" s="142" t="s">
        <v>433</v>
      </c>
      <c r="B87" s="69">
        <v>151</v>
      </c>
      <c r="C87" s="69">
        <v>6</v>
      </c>
      <c r="D87" s="69">
        <v>68</v>
      </c>
      <c r="E87" s="69">
        <v>10</v>
      </c>
      <c r="F87" s="100"/>
      <c r="G87" s="100"/>
      <c r="H87" s="100"/>
      <c r="I87" s="100"/>
      <c r="J87" s="100"/>
      <c r="K87" s="100"/>
      <c r="L87" s="100"/>
      <c r="M87" s="145"/>
      <c r="N87" s="100"/>
      <c r="O87" s="100"/>
      <c r="P87" s="100"/>
      <c r="Q87" s="100"/>
      <c r="R87" s="100"/>
      <c r="S87" s="100"/>
      <c r="T87" s="100"/>
      <c r="U87" s="100"/>
      <c r="V87" s="100"/>
      <c r="W87" s="100"/>
      <c r="X87" s="100"/>
      <c r="Y87" s="100"/>
      <c r="Z87" s="100"/>
    </row>
    <row r="88" spans="1:26" s="7" customFormat="1" x14ac:dyDescent="0.2">
      <c r="A88" s="142" t="s">
        <v>394</v>
      </c>
      <c r="B88" s="68" t="s">
        <v>636</v>
      </c>
      <c r="C88" s="69">
        <v>5</v>
      </c>
      <c r="D88" s="69">
        <v>40</v>
      </c>
      <c r="E88" s="68" t="s">
        <v>614</v>
      </c>
      <c r="F88" s="100"/>
      <c r="G88" s="100"/>
      <c r="H88" s="100"/>
      <c r="I88" s="100"/>
      <c r="J88" s="100"/>
      <c r="K88" s="100"/>
      <c r="L88" s="100"/>
      <c r="M88" s="145"/>
      <c r="N88" s="100"/>
      <c r="O88" s="100"/>
      <c r="P88" s="100"/>
      <c r="Q88" s="147"/>
      <c r="R88" s="146"/>
      <c r="S88" s="148"/>
      <c r="T88" s="148"/>
      <c r="U88" s="148"/>
      <c r="V88" s="148"/>
    </row>
    <row r="89" spans="1:26" s="7" customFormat="1" x14ac:dyDescent="0.2">
      <c r="A89" s="142" t="s">
        <v>364</v>
      </c>
      <c r="B89" s="106">
        <v>287</v>
      </c>
      <c r="C89" s="106">
        <v>11</v>
      </c>
      <c r="D89" s="106">
        <v>8</v>
      </c>
      <c r="E89" s="106">
        <v>4</v>
      </c>
      <c r="F89" s="100"/>
      <c r="G89" s="100"/>
      <c r="H89" s="100"/>
      <c r="I89" s="100"/>
      <c r="J89" s="100"/>
      <c r="K89" s="100"/>
      <c r="L89" s="100"/>
      <c r="M89" s="145"/>
      <c r="N89" s="100"/>
      <c r="O89" s="100"/>
      <c r="P89" s="100"/>
      <c r="Q89" s="147"/>
      <c r="R89" s="146"/>
      <c r="S89" s="148"/>
      <c r="T89" s="148"/>
      <c r="U89" s="148"/>
      <c r="V89" s="148"/>
    </row>
    <row r="90" spans="1:26" s="7" customFormat="1" x14ac:dyDescent="0.2">
      <c r="A90" s="142" t="s">
        <v>333</v>
      </c>
      <c r="B90" s="106">
        <v>299</v>
      </c>
      <c r="C90" s="106">
        <v>6</v>
      </c>
      <c r="D90" s="106">
        <v>7</v>
      </c>
      <c r="E90" s="106">
        <v>3</v>
      </c>
      <c r="F90" s="100"/>
      <c r="G90" s="100"/>
      <c r="H90" s="100"/>
      <c r="I90" s="100"/>
      <c r="J90" s="100"/>
      <c r="K90" s="100"/>
      <c r="L90" s="100"/>
      <c r="M90" s="145"/>
      <c r="N90" s="100"/>
      <c r="O90" s="100"/>
      <c r="P90" s="100"/>
      <c r="Q90" s="147"/>
      <c r="R90" s="146"/>
      <c r="S90" s="148"/>
      <c r="T90" s="148"/>
      <c r="U90" s="148"/>
      <c r="V90" s="148"/>
    </row>
    <row r="91" spans="1:26" s="7" customFormat="1" x14ac:dyDescent="0.2">
      <c r="A91" s="142" t="s">
        <v>303</v>
      </c>
      <c r="B91" s="106" t="s">
        <v>637</v>
      </c>
      <c r="C91" s="106">
        <v>10</v>
      </c>
      <c r="D91" s="106">
        <v>9</v>
      </c>
      <c r="E91" s="106" t="s">
        <v>611</v>
      </c>
      <c r="F91" s="100"/>
      <c r="G91" s="100"/>
      <c r="H91" s="100"/>
      <c r="I91" s="100"/>
      <c r="J91" s="100"/>
      <c r="K91" s="100"/>
      <c r="L91" s="100"/>
      <c r="M91" s="145"/>
      <c r="N91" s="100"/>
      <c r="O91" s="100"/>
      <c r="P91" s="100"/>
      <c r="Q91" s="147"/>
      <c r="R91" s="146"/>
      <c r="S91" s="148"/>
      <c r="T91" s="148"/>
      <c r="U91" s="148"/>
      <c r="V91" s="148"/>
    </row>
    <row r="92" spans="1:26" s="7" customFormat="1" x14ac:dyDescent="0.2">
      <c r="A92" s="142" t="s">
        <v>242</v>
      </c>
      <c r="B92" s="106">
        <v>272</v>
      </c>
      <c r="C92" s="106">
        <v>10</v>
      </c>
      <c r="D92" s="106">
        <v>3</v>
      </c>
      <c r="E92" s="106">
        <v>2</v>
      </c>
      <c r="F92" s="100"/>
      <c r="G92" s="100"/>
      <c r="H92" s="100"/>
      <c r="I92" s="100"/>
      <c r="J92" s="100"/>
      <c r="K92" s="100"/>
      <c r="L92" s="100"/>
      <c r="M92" s="145"/>
      <c r="N92" s="100"/>
      <c r="O92" s="100"/>
      <c r="P92" s="100"/>
      <c r="Q92" s="147"/>
      <c r="R92" s="146"/>
      <c r="S92" s="148"/>
      <c r="T92" s="148"/>
      <c r="U92" s="148"/>
      <c r="V92" s="148"/>
    </row>
    <row r="93" spans="1:26" s="7" customFormat="1" x14ac:dyDescent="0.2">
      <c r="A93" s="5"/>
      <c r="B93" s="47"/>
      <c r="C93" s="47"/>
      <c r="D93" s="47"/>
      <c r="E93" s="68"/>
      <c r="F93" s="100"/>
      <c r="G93" s="100"/>
      <c r="H93" s="100"/>
      <c r="I93" s="100"/>
      <c r="J93" s="100"/>
      <c r="K93" s="100"/>
      <c r="L93" s="100"/>
      <c r="M93" s="145"/>
      <c r="N93" s="100"/>
      <c r="O93" s="100"/>
      <c r="P93" s="100"/>
      <c r="Q93" s="147"/>
      <c r="R93" s="146"/>
      <c r="S93" s="148"/>
      <c r="T93" s="148"/>
      <c r="U93" s="148"/>
      <c r="V93" s="148"/>
    </row>
    <row r="94" spans="1:26" s="7" customFormat="1" x14ac:dyDescent="0.2">
      <c r="A94" s="5"/>
      <c r="B94" s="68"/>
      <c r="C94" s="69"/>
      <c r="D94" s="69"/>
      <c r="E94" s="68"/>
      <c r="F94" s="100"/>
      <c r="G94" s="100"/>
      <c r="H94" s="100"/>
      <c r="I94" s="100"/>
      <c r="J94" s="100"/>
      <c r="K94" s="100"/>
      <c r="L94" s="100"/>
      <c r="M94" s="145"/>
      <c r="N94" s="100"/>
      <c r="O94" s="100"/>
      <c r="P94" s="100"/>
      <c r="Q94" s="147"/>
      <c r="R94" s="146"/>
      <c r="S94" s="148"/>
      <c r="T94" s="148"/>
      <c r="U94" s="148"/>
      <c r="V94" s="148"/>
    </row>
    <row r="95" spans="1:26" s="7" customFormat="1" x14ac:dyDescent="0.2">
      <c r="A95" s="116" t="s">
        <v>106</v>
      </c>
      <c r="B95" s="117" t="s">
        <v>194</v>
      </c>
      <c r="C95" s="117" t="s">
        <v>437</v>
      </c>
      <c r="D95" s="117" t="s">
        <v>438</v>
      </c>
      <c r="E95" s="117" t="s">
        <v>439</v>
      </c>
      <c r="F95" s="129"/>
      <c r="G95" s="100"/>
      <c r="H95" s="100"/>
      <c r="I95" s="100"/>
      <c r="J95" s="100"/>
      <c r="L95" s="145"/>
      <c r="M95" s="145"/>
      <c r="N95" s="145"/>
      <c r="O95" s="146"/>
      <c r="P95" s="146"/>
      <c r="Q95" s="147"/>
      <c r="R95" s="146"/>
      <c r="S95" s="148"/>
      <c r="T95" s="148"/>
      <c r="U95" s="148"/>
      <c r="V95" s="148"/>
    </row>
    <row r="96" spans="1:26" s="7" customFormat="1" x14ac:dyDescent="0.2">
      <c r="A96" s="116" t="s">
        <v>107</v>
      </c>
      <c r="B96" s="117"/>
      <c r="C96" s="117"/>
      <c r="D96" s="117" t="s">
        <v>194</v>
      </c>
      <c r="E96" s="117" t="s">
        <v>194</v>
      </c>
      <c r="F96" s="129"/>
      <c r="G96" s="100"/>
      <c r="H96" s="150"/>
      <c r="I96" s="131"/>
      <c r="J96" s="100"/>
      <c r="L96" s="145"/>
      <c r="M96" s="145"/>
      <c r="N96" s="145"/>
      <c r="O96" s="146"/>
      <c r="P96" s="146"/>
      <c r="Q96" s="147"/>
      <c r="R96" s="146"/>
      <c r="S96" s="148"/>
      <c r="T96" s="148"/>
      <c r="U96" s="148"/>
      <c r="V96" s="148"/>
    </row>
    <row r="97" spans="1:22" s="7" customFormat="1" x14ac:dyDescent="0.2">
      <c r="A97" s="122" t="s">
        <v>364</v>
      </c>
      <c r="B97" s="184">
        <v>311</v>
      </c>
      <c r="C97" s="185">
        <v>22.923076923076923</v>
      </c>
      <c r="D97" s="184">
        <v>298</v>
      </c>
      <c r="E97" s="184">
        <v>13</v>
      </c>
      <c r="F97" s="129"/>
      <c r="G97" s="100"/>
      <c r="H97" s="150"/>
      <c r="I97" s="131"/>
      <c r="J97" s="100"/>
      <c r="L97" s="145"/>
      <c r="M97" s="145"/>
      <c r="N97" s="145"/>
      <c r="O97" s="146"/>
      <c r="P97" s="146"/>
      <c r="Q97" s="147"/>
      <c r="R97" s="146"/>
      <c r="S97" s="148"/>
      <c r="T97" s="148"/>
      <c r="U97" s="148"/>
      <c r="V97" s="148"/>
    </row>
    <row r="98" spans="1:22" s="7" customFormat="1" x14ac:dyDescent="0.2">
      <c r="A98" s="122">
        <v>2008</v>
      </c>
      <c r="B98" s="184">
        <v>303</v>
      </c>
      <c r="C98" s="185">
        <v>3.8870967741935485</v>
      </c>
      <c r="D98" s="184">
        <v>241</v>
      </c>
      <c r="E98" s="184">
        <v>62</v>
      </c>
      <c r="F98" s="129"/>
      <c r="G98" s="100"/>
      <c r="H98" s="150"/>
      <c r="I98" s="131"/>
      <c r="J98" s="100"/>
      <c r="L98" s="145"/>
      <c r="M98" s="145"/>
      <c r="N98" s="145"/>
      <c r="O98" s="146"/>
      <c r="P98" s="146"/>
      <c r="Q98" s="147"/>
      <c r="R98" s="146"/>
      <c r="S98" s="148"/>
      <c r="T98" s="148"/>
      <c r="U98" s="148"/>
      <c r="V98" s="148"/>
    </row>
    <row r="99" spans="1:22" s="7" customFormat="1" x14ac:dyDescent="0.2">
      <c r="A99" s="122">
        <v>2009</v>
      </c>
      <c r="B99" s="184">
        <v>235</v>
      </c>
      <c r="C99" s="185">
        <v>2.0128205128205128</v>
      </c>
      <c r="D99" s="184">
        <v>157</v>
      </c>
      <c r="E99" s="184">
        <v>78</v>
      </c>
      <c r="F99" s="129"/>
      <c r="G99" s="100"/>
      <c r="H99" s="150"/>
      <c r="I99" s="131"/>
      <c r="J99" s="100"/>
      <c r="L99" s="145"/>
      <c r="M99" s="145"/>
      <c r="N99" s="145"/>
      <c r="O99" s="146"/>
      <c r="P99" s="146"/>
      <c r="Q99" s="147"/>
      <c r="R99" s="146"/>
      <c r="S99" s="148"/>
      <c r="T99" s="148"/>
      <c r="U99" s="148"/>
      <c r="V99" s="148"/>
    </row>
    <row r="100" spans="1:22" s="7" customFormat="1" x14ac:dyDescent="0.2">
      <c r="A100" s="122">
        <v>2010</v>
      </c>
      <c r="B100" s="184">
        <v>261</v>
      </c>
      <c r="C100" s="185">
        <v>51.2</v>
      </c>
      <c r="D100" s="184">
        <v>256</v>
      </c>
      <c r="E100" s="184">
        <v>5</v>
      </c>
      <c r="F100" s="129"/>
      <c r="G100" s="100"/>
      <c r="H100" s="150"/>
      <c r="I100" s="131"/>
      <c r="J100" s="100"/>
      <c r="L100" s="145"/>
      <c r="M100" s="145"/>
      <c r="N100" s="145"/>
      <c r="O100" s="146"/>
      <c r="P100" s="146"/>
      <c r="Q100" s="147"/>
      <c r="R100" s="146"/>
      <c r="S100" s="148"/>
      <c r="T100" s="148"/>
      <c r="U100" s="148"/>
      <c r="V100" s="148"/>
    </row>
    <row r="101" spans="1:22" s="7" customFormat="1" x14ac:dyDescent="0.2">
      <c r="A101" s="122">
        <v>2011</v>
      </c>
      <c r="B101" s="184">
        <v>348</v>
      </c>
      <c r="C101" s="185">
        <v>68.599999999999994</v>
      </c>
      <c r="D101" s="184">
        <v>343</v>
      </c>
      <c r="E101" s="184">
        <v>5</v>
      </c>
      <c r="F101" s="129"/>
      <c r="G101" s="100"/>
      <c r="H101" s="150"/>
      <c r="I101" s="131"/>
      <c r="J101" s="100"/>
      <c r="L101" s="145"/>
      <c r="M101" s="145"/>
      <c r="N101" s="145"/>
      <c r="O101" s="146"/>
      <c r="P101" s="146"/>
      <c r="Q101" s="147"/>
      <c r="R101" s="146"/>
      <c r="S101" s="148"/>
      <c r="T101" s="148"/>
      <c r="U101" s="148"/>
      <c r="V101" s="148"/>
    </row>
    <row r="102" spans="1:22" s="7" customFormat="1" x14ac:dyDescent="0.2">
      <c r="A102" s="122" t="s">
        <v>570</v>
      </c>
      <c r="B102" s="184">
        <v>360</v>
      </c>
      <c r="C102" s="185">
        <v>29</v>
      </c>
      <c r="D102" s="184">
        <v>348</v>
      </c>
      <c r="E102" s="184">
        <v>12</v>
      </c>
      <c r="F102" s="129"/>
      <c r="G102" s="100"/>
      <c r="H102" s="150"/>
      <c r="I102" s="131"/>
      <c r="J102" s="100"/>
      <c r="L102" s="145"/>
      <c r="M102" s="145"/>
      <c r="N102" s="145"/>
      <c r="O102" s="146"/>
      <c r="P102" s="146"/>
      <c r="Q102" s="147"/>
      <c r="R102" s="146"/>
      <c r="S102" s="148"/>
      <c r="T102" s="148"/>
      <c r="U102" s="148"/>
      <c r="V102" s="148"/>
    </row>
    <row r="103" spans="1:22" s="7" customFormat="1" x14ac:dyDescent="0.2">
      <c r="A103" s="122" t="s">
        <v>607</v>
      </c>
      <c r="B103" s="184">
        <v>393</v>
      </c>
      <c r="C103" s="185">
        <v>31.75</v>
      </c>
      <c r="D103" s="184">
        <v>381</v>
      </c>
      <c r="E103" s="184">
        <v>12</v>
      </c>
      <c r="F103" s="129"/>
      <c r="G103" s="100"/>
      <c r="H103" s="150"/>
      <c r="I103" s="131"/>
      <c r="J103" s="100"/>
      <c r="L103" s="145"/>
      <c r="M103" s="145"/>
      <c r="N103" s="145"/>
      <c r="O103" s="146"/>
      <c r="P103" s="146"/>
      <c r="Q103" s="147"/>
      <c r="R103" s="146"/>
      <c r="S103" s="148"/>
      <c r="T103" s="148"/>
      <c r="U103" s="148"/>
      <c r="V103" s="148"/>
    </row>
    <row r="104" spans="1:22" s="7" customFormat="1" x14ac:dyDescent="0.2">
      <c r="A104" s="122" t="s">
        <v>640</v>
      </c>
      <c r="B104" s="184">
        <v>391</v>
      </c>
      <c r="C104" s="185">
        <v>47.875</v>
      </c>
      <c r="D104" s="184">
        <v>383</v>
      </c>
      <c r="E104" s="184">
        <v>8</v>
      </c>
      <c r="F104" s="129"/>
      <c r="G104" s="100"/>
      <c r="H104" s="150"/>
      <c r="I104" s="131"/>
      <c r="J104" s="100"/>
      <c r="L104" s="145"/>
      <c r="M104" s="145"/>
      <c r="N104" s="145"/>
      <c r="O104" s="146"/>
      <c r="P104" s="146"/>
      <c r="Q104" s="147"/>
      <c r="R104" s="146"/>
      <c r="S104" s="148"/>
      <c r="T104" s="148"/>
      <c r="U104" s="148"/>
      <c r="V104" s="148"/>
    </row>
    <row r="105" spans="1:22" s="7" customFormat="1" x14ac:dyDescent="0.2">
      <c r="A105" s="122" t="s">
        <v>734</v>
      </c>
      <c r="B105" s="184">
        <v>370</v>
      </c>
      <c r="C105" s="185">
        <v>18.473684210526315</v>
      </c>
      <c r="D105" s="184">
        <v>351</v>
      </c>
      <c r="E105" s="184">
        <v>19</v>
      </c>
      <c r="F105" s="129"/>
      <c r="G105" s="100"/>
      <c r="H105" s="150"/>
      <c r="I105" s="131"/>
      <c r="J105" s="100"/>
      <c r="L105" s="145"/>
      <c r="M105" s="145"/>
      <c r="N105" s="145"/>
      <c r="O105" s="146"/>
      <c r="P105" s="146"/>
      <c r="Q105" s="147"/>
      <c r="R105" s="146"/>
      <c r="S105" s="148"/>
      <c r="T105" s="148"/>
      <c r="U105" s="148"/>
      <c r="V105" s="148"/>
    </row>
    <row r="106" spans="1:22" s="7" customFormat="1" x14ac:dyDescent="0.2">
      <c r="A106" s="122" t="s">
        <v>783</v>
      </c>
      <c r="B106" s="184">
        <v>372</v>
      </c>
      <c r="C106" s="185">
        <v>16.71</v>
      </c>
      <c r="D106" s="184">
        <v>351</v>
      </c>
      <c r="E106" s="184">
        <v>21</v>
      </c>
      <c r="F106" s="129"/>
      <c r="G106" s="100"/>
      <c r="H106" s="150"/>
      <c r="I106" s="131"/>
      <c r="J106" s="100"/>
      <c r="L106" s="145"/>
      <c r="M106" s="145"/>
      <c r="N106" s="145"/>
      <c r="O106" s="146"/>
      <c r="P106" s="146"/>
      <c r="Q106" s="147"/>
      <c r="R106" s="146"/>
      <c r="S106" s="148"/>
      <c r="T106" s="148"/>
      <c r="U106" s="148"/>
      <c r="V106" s="148"/>
    </row>
    <row r="107" spans="1:22" s="7" customFormat="1" x14ac:dyDescent="0.2">
      <c r="A107" s="122" t="s">
        <v>838</v>
      </c>
      <c r="B107" s="184">
        <v>367</v>
      </c>
      <c r="C107" s="185">
        <v>32.36</v>
      </c>
      <c r="D107" s="184">
        <v>356</v>
      </c>
      <c r="E107" s="184">
        <v>11</v>
      </c>
      <c r="F107" s="129"/>
      <c r="G107" s="100"/>
      <c r="H107" s="150"/>
      <c r="I107" s="131"/>
      <c r="J107" s="100"/>
      <c r="L107" s="145"/>
      <c r="M107" s="145"/>
      <c r="N107" s="145"/>
      <c r="O107" s="146"/>
      <c r="P107" s="146"/>
      <c r="Q107" s="147"/>
      <c r="R107" s="146"/>
      <c r="S107" s="148"/>
      <c r="T107" s="148"/>
      <c r="U107" s="148"/>
      <c r="V107" s="148"/>
    </row>
    <row r="108" spans="1:22" s="7" customFormat="1" x14ac:dyDescent="0.2">
      <c r="A108" s="122" t="s">
        <v>875</v>
      </c>
      <c r="B108" s="184">
        <v>383</v>
      </c>
      <c r="C108" s="185">
        <v>126.66666666666667</v>
      </c>
      <c r="D108" s="184">
        <v>380</v>
      </c>
      <c r="E108" s="184">
        <v>3</v>
      </c>
      <c r="F108" s="129"/>
      <c r="G108" s="100"/>
      <c r="H108" s="150"/>
      <c r="I108" s="131"/>
      <c r="J108" s="100"/>
      <c r="L108" s="145"/>
      <c r="M108" s="145"/>
      <c r="N108" s="145"/>
      <c r="O108" s="146"/>
      <c r="P108" s="146"/>
      <c r="Q108" s="147"/>
      <c r="R108" s="146"/>
      <c r="S108" s="148"/>
      <c r="T108" s="148"/>
      <c r="U108" s="148"/>
      <c r="V108" s="148"/>
    </row>
    <row r="109" spans="1:22" s="7" customFormat="1" x14ac:dyDescent="0.2">
      <c r="A109" s="122" t="s">
        <v>878</v>
      </c>
      <c r="B109" s="184">
        <v>368</v>
      </c>
      <c r="C109" s="185">
        <v>51.571428571428569</v>
      </c>
      <c r="D109" s="184">
        <v>361</v>
      </c>
      <c r="E109" s="184">
        <v>7</v>
      </c>
      <c r="F109" s="129"/>
      <c r="G109" s="100"/>
      <c r="H109" s="150"/>
      <c r="I109" s="131"/>
      <c r="J109" s="100"/>
      <c r="L109" s="145"/>
      <c r="M109" s="145"/>
      <c r="N109" s="145"/>
      <c r="O109" s="146"/>
      <c r="P109" s="146"/>
      <c r="Q109" s="147"/>
      <c r="R109" s="146"/>
      <c r="S109" s="148"/>
      <c r="T109" s="148"/>
      <c r="U109" s="148"/>
      <c r="V109" s="148"/>
    </row>
    <row r="110" spans="1:22" s="7" customFormat="1" x14ac:dyDescent="0.2">
      <c r="A110" s="122" t="s">
        <v>955</v>
      </c>
      <c r="B110" s="184">
        <v>367</v>
      </c>
      <c r="C110" s="185">
        <v>4.3188405797101446</v>
      </c>
      <c r="D110" s="184">
        <v>298</v>
      </c>
      <c r="E110" s="184">
        <v>69</v>
      </c>
      <c r="F110" s="129"/>
      <c r="G110" s="100"/>
      <c r="H110" s="150"/>
      <c r="I110" s="131"/>
      <c r="J110" s="100"/>
      <c r="L110" s="145"/>
      <c r="M110" s="145"/>
      <c r="N110" s="145"/>
      <c r="O110" s="146"/>
      <c r="P110" s="146"/>
      <c r="Q110" s="147"/>
      <c r="R110" s="146"/>
      <c r="S110" s="148"/>
      <c r="T110" s="148"/>
      <c r="U110" s="148"/>
      <c r="V110" s="148"/>
    </row>
    <row r="111" spans="1:22" s="7" customFormat="1" x14ac:dyDescent="0.2">
      <c r="A111" s="122" t="s">
        <v>1104</v>
      </c>
      <c r="B111" s="184">
        <v>377</v>
      </c>
      <c r="C111" s="185">
        <v>74.400000000000006</v>
      </c>
      <c r="D111" s="184">
        <v>372</v>
      </c>
      <c r="E111" s="184">
        <v>5</v>
      </c>
      <c r="F111" s="129"/>
      <c r="G111" s="100"/>
      <c r="H111" s="150"/>
      <c r="I111" s="131"/>
      <c r="J111" s="100"/>
      <c r="L111" s="145"/>
      <c r="M111" s="145"/>
      <c r="N111" s="145"/>
      <c r="O111" s="146"/>
      <c r="P111" s="146"/>
      <c r="Q111" s="147"/>
      <c r="R111" s="146"/>
      <c r="S111" s="148"/>
      <c r="T111" s="148"/>
      <c r="U111" s="148"/>
      <c r="V111" s="148"/>
    </row>
    <row r="112" spans="1:22" s="7" customFormat="1" x14ac:dyDescent="0.2">
      <c r="A112" s="122" t="s">
        <v>1117</v>
      </c>
      <c r="B112" s="184">
        <v>135</v>
      </c>
      <c r="C112" s="185">
        <v>32.75</v>
      </c>
      <c r="D112" s="184">
        <v>131</v>
      </c>
      <c r="E112" s="184">
        <v>4</v>
      </c>
      <c r="F112" s="129"/>
      <c r="G112" s="100"/>
      <c r="H112" s="150"/>
      <c r="I112" s="131"/>
      <c r="J112" s="100"/>
      <c r="L112" s="145"/>
      <c r="M112" s="145"/>
      <c r="N112" s="145"/>
      <c r="O112" s="146"/>
      <c r="P112" s="146"/>
      <c r="Q112" s="147"/>
      <c r="R112" s="146"/>
      <c r="S112" s="148"/>
      <c r="T112" s="148"/>
      <c r="U112" s="148"/>
      <c r="V112" s="148"/>
    </row>
    <row r="113" spans="1:26" s="7" customFormat="1" x14ac:dyDescent="0.2">
      <c r="A113" s="130" t="s">
        <v>199</v>
      </c>
      <c r="B113" s="197">
        <v>5341</v>
      </c>
      <c r="C113" s="185">
        <v>14.991017964071856</v>
      </c>
      <c r="D113" s="184">
        <v>5007</v>
      </c>
      <c r="E113" s="184">
        <v>334</v>
      </c>
      <c r="F113" s="129"/>
      <c r="G113" s="100"/>
      <c r="H113" s="150"/>
      <c r="I113" s="131"/>
      <c r="J113" s="100"/>
      <c r="L113" s="145"/>
      <c r="M113" s="145"/>
      <c r="N113" s="145"/>
      <c r="O113" s="146"/>
      <c r="P113" s="146"/>
      <c r="Q113" s="147"/>
      <c r="R113" s="146"/>
      <c r="S113" s="148"/>
      <c r="T113" s="148"/>
      <c r="U113" s="148"/>
      <c r="V113" s="148"/>
    </row>
    <row r="114" spans="1:26" x14ac:dyDescent="0.2">
      <c r="A114" s="208"/>
      <c r="B114" s="184"/>
      <c r="C114" s="184"/>
      <c r="D114" s="184"/>
      <c r="E114" s="184"/>
      <c r="F114" s="129"/>
      <c r="H114" s="150"/>
      <c r="I114" s="131"/>
      <c r="K114" s="7"/>
      <c r="L114" s="145"/>
      <c r="M114" s="145"/>
      <c r="N114" s="145"/>
      <c r="O114" s="146"/>
      <c r="P114" s="146"/>
      <c r="Q114" s="147"/>
      <c r="R114" s="146"/>
      <c r="S114" s="148"/>
      <c r="T114" s="148"/>
      <c r="U114" s="148"/>
      <c r="V114" s="148"/>
      <c r="W114" s="7"/>
      <c r="X114" s="7"/>
      <c r="Y114" s="7"/>
      <c r="Z114" s="7"/>
    </row>
    <row r="115" spans="1:26" x14ac:dyDescent="0.2">
      <c r="A115" s="116" t="s">
        <v>440</v>
      </c>
      <c r="B115" s="117" t="s">
        <v>441</v>
      </c>
      <c r="C115" s="117" t="s">
        <v>171</v>
      </c>
      <c r="D115" s="117" t="s">
        <v>438</v>
      </c>
      <c r="E115" s="117" t="s">
        <v>439</v>
      </c>
      <c r="F115" s="129"/>
      <c r="H115" s="150"/>
      <c r="I115" s="131"/>
      <c r="K115" s="7"/>
      <c r="L115" s="145"/>
      <c r="M115" s="145"/>
      <c r="N115" s="145"/>
      <c r="O115" s="146"/>
      <c r="P115" s="146"/>
    </row>
    <row r="116" spans="1:26" x14ac:dyDescent="0.2">
      <c r="A116" s="122">
        <v>2007</v>
      </c>
      <c r="B116" s="118">
        <v>37175.24</v>
      </c>
      <c r="C116" s="118">
        <v>25454.84</v>
      </c>
      <c r="D116" s="118">
        <v>31315.040000000001</v>
      </c>
      <c r="E116" s="118">
        <v>-5860.2</v>
      </c>
      <c r="F116" s="129"/>
      <c r="H116" s="7"/>
      <c r="I116" s="7"/>
      <c r="J116" s="7"/>
      <c r="K116" s="7"/>
      <c r="L116" s="145"/>
      <c r="M116" s="145"/>
      <c r="N116" s="145"/>
      <c r="O116" s="146"/>
      <c r="P116" s="146"/>
    </row>
    <row r="117" spans="1:26" x14ac:dyDescent="0.2">
      <c r="A117" s="122">
        <v>2008</v>
      </c>
      <c r="B117" s="118">
        <v>59711.68</v>
      </c>
      <c r="C117" s="118">
        <v>-21506.18</v>
      </c>
      <c r="D117" s="118">
        <v>19102.75</v>
      </c>
      <c r="E117" s="118">
        <v>-40608.93</v>
      </c>
      <c r="F117" s="129"/>
      <c r="H117" s="7"/>
      <c r="I117" s="7"/>
      <c r="J117" s="7"/>
      <c r="K117" s="7"/>
      <c r="L117" s="145"/>
      <c r="M117" s="145"/>
      <c r="N117" s="145"/>
      <c r="O117" s="146"/>
      <c r="P117" s="146"/>
    </row>
    <row r="118" spans="1:26" x14ac:dyDescent="0.2">
      <c r="A118" s="122">
        <v>2009</v>
      </c>
      <c r="B118" s="118">
        <v>58790.21</v>
      </c>
      <c r="C118" s="118">
        <v>-37301.910000000003</v>
      </c>
      <c r="D118" s="118">
        <v>10744.15</v>
      </c>
      <c r="E118" s="118">
        <v>-48046.060000000005</v>
      </c>
      <c r="F118" s="129"/>
      <c r="H118" s="7"/>
      <c r="I118" s="7"/>
      <c r="J118" s="7"/>
      <c r="K118" s="7"/>
      <c r="L118" s="145"/>
      <c r="M118" s="145"/>
      <c r="N118" s="145"/>
      <c r="O118" s="146"/>
      <c r="P118" s="146"/>
    </row>
    <row r="119" spans="1:26" x14ac:dyDescent="0.2">
      <c r="A119" s="122">
        <v>2010</v>
      </c>
      <c r="B119" s="118">
        <v>21671.22</v>
      </c>
      <c r="C119" s="118">
        <v>20650.419999999998</v>
      </c>
      <c r="D119" s="118">
        <v>21160.82</v>
      </c>
      <c r="E119" s="118">
        <v>-510.40000000000003</v>
      </c>
      <c r="F119" s="129"/>
      <c r="H119" s="7"/>
      <c r="I119" s="7"/>
      <c r="J119" s="7"/>
      <c r="K119" s="7"/>
      <c r="L119" s="145"/>
      <c r="N119" s="145"/>
      <c r="O119" s="146"/>
      <c r="P119" s="146"/>
    </row>
    <row r="120" spans="1:26" x14ac:dyDescent="0.2">
      <c r="A120" s="122">
        <v>2011</v>
      </c>
      <c r="B120" s="118">
        <v>42286.78</v>
      </c>
      <c r="C120" s="118">
        <v>40655.119999999995</v>
      </c>
      <c r="D120" s="118">
        <v>41470.949999999997</v>
      </c>
      <c r="E120" s="118">
        <v>-815.83</v>
      </c>
      <c r="F120" s="129"/>
      <c r="H120" s="7"/>
      <c r="I120" s="7"/>
      <c r="J120" s="7"/>
      <c r="K120" s="7"/>
      <c r="L120" s="145"/>
      <c r="N120" s="145"/>
      <c r="O120" s="146"/>
      <c r="P120" s="146"/>
    </row>
    <row r="121" spans="1:26" x14ac:dyDescent="0.2">
      <c r="A121" s="122" t="s">
        <v>569</v>
      </c>
      <c r="B121" s="118">
        <v>51778.130000000005</v>
      </c>
      <c r="C121" s="118">
        <v>42520.17</v>
      </c>
      <c r="D121" s="118">
        <v>47149.15</v>
      </c>
      <c r="E121" s="118">
        <v>-4628.9800000000005</v>
      </c>
      <c r="F121" s="129"/>
      <c r="H121" s="7"/>
      <c r="I121" s="7"/>
      <c r="J121" s="7"/>
      <c r="K121" s="7"/>
      <c r="L121" s="145"/>
      <c r="N121" s="145"/>
      <c r="O121" s="146"/>
      <c r="P121" s="146"/>
    </row>
    <row r="122" spans="1:26" s="123" customFormat="1" x14ac:dyDescent="0.2">
      <c r="A122" s="122" t="s">
        <v>603</v>
      </c>
      <c r="B122" s="119">
        <v>48857.11</v>
      </c>
      <c r="C122" s="119">
        <v>43090.210000000006</v>
      </c>
      <c r="D122" s="119">
        <v>45973.66</v>
      </c>
      <c r="E122" s="119">
        <v>-2883.45</v>
      </c>
      <c r="F122" s="129"/>
      <c r="G122" s="100"/>
      <c r="H122" s="7"/>
      <c r="I122" s="7"/>
      <c r="J122" s="7"/>
      <c r="K122" s="7"/>
      <c r="L122" s="145"/>
      <c r="M122" s="100"/>
      <c r="N122" s="145"/>
      <c r="O122" s="100"/>
      <c r="P122" s="100"/>
      <c r="Q122" s="100"/>
      <c r="R122" s="100"/>
      <c r="S122" s="100"/>
      <c r="T122" s="100"/>
      <c r="U122" s="100"/>
      <c r="V122" s="100"/>
      <c r="W122" s="100"/>
      <c r="X122" s="100"/>
      <c r="Y122" s="100"/>
      <c r="Z122" s="100"/>
    </row>
    <row r="123" spans="1:26" s="123" customFormat="1" x14ac:dyDescent="0.2">
      <c r="A123" s="122" t="s">
        <v>640</v>
      </c>
      <c r="B123" s="118">
        <v>45447.859999999993</v>
      </c>
      <c r="C123" s="118">
        <v>40938.32</v>
      </c>
      <c r="D123" s="118">
        <v>43193.09</v>
      </c>
      <c r="E123" s="118">
        <v>-2254.77</v>
      </c>
      <c r="F123" s="129"/>
      <c r="G123" s="100"/>
      <c r="H123" s="7"/>
      <c r="I123" s="7"/>
      <c r="J123" s="7"/>
      <c r="K123" s="7"/>
      <c r="L123" s="145"/>
      <c r="M123" s="100"/>
      <c r="N123" s="145"/>
      <c r="O123" s="100"/>
      <c r="P123" s="100"/>
    </row>
    <row r="124" spans="1:26" x14ac:dyDescent="0.2">
      <c r="A124" s="122" t="s">
        <v>734</v>
      </c>
      <c r="B124" s="118">
        <v>49052.32</v>
      </c>
      <c r="C124" s="118">
        <v>29172.32</v>
      </c>
      <c r="D124" s="118">
        <v>39112.32</v>
      </c>
      <c r="E124" s="118">
        <v>-9940</v>
      </c>
      <c r="F124" s="129"/>
      <c r="H124" s="7"/>
      <c r="I124" s="7"/>
      <c r="J124" s="7"/>
      <c r="K124" s="7"/>
      <c r="L124" s="145"/>
      <c r="M124" s="123"/>
      <c r="N124" s="145"/>
      <c r="Q124" s="123"/>
      <c r="R124" s="123"/>
      <c r="S124" s="123"/>
      <c r="T124" s="123"/>
      <c r="U124" s="123"/>
      <c r="V124" s="123"/>
      <c r="W124" s="123"/>
      <c r="X124" s="123"/>
      <c r="Y124" s="123"/>
      <c r="Z124" s="123"/>
    </row>
    <row r="125" spans="1:26" x14ac:dyDescent="0.2">
      <c r="A125" s="122" t="s">
        <v>783</v>
      </c>
      <c r="B125" s="118">
        <v>40611</v>
      </c>
      <c r="C125" s="118">
        <v>25160</v>
      </c>
      <c r="D125" s="118">
        <v>32886</v>
      </c>
      <c r="E125" s="118">
        <v>-7726</v>
      </c>
      <c r="F125" s="129"/>
      <c r="H125" s="7"/>
      <c r="I125" s="7"/>
      <c r="J125" s="7"/>
      <c r="K125" s="7"/>
      <c r="L125" s="145"/>
      <c r="M125" s="123"/>
      <c r="N125" s="145"/>
    </row>
    <row r="126" spans="1:26" x14ac:dyDescent="0.2">
      <c r="A126" s="122" t="s">
        <v>836</v>
      </c>
      <c r="B126" s="118">
        <v>45831.829999999994</v>
      </c>
      <c r="C126" s="118">
        <v>31545.85</v>
      </c>
      <c r="D126" s="118">
        <v>38688.839999999997</v>
      </c>
      <c r="E126" s="118">
        <v>-7142.99</v>
      </c>
      <c r="F126" s="129"/>
      <c r="G126" s="227"/>
      <c r="H126" s="7"/>
      <c r="I126" s="7"/>
      <c r="J126" s="7"/>
      <c r="K126" s="7"/>
      <c r="L126" s="145"/>
      <c r="M126" s="123"/>
      <c r="N126" s="145"/>
    </row>
    <row r="127" spans="1:26" x14ac:dyDescent="0.2">
      <c r="A127" s="122" t="s">
        <v>877</v>
      </c>
      <c r="B127" s="118">
        <v>58054</v>
      </c>
      <c r="C127" s="118">
        <v>49655</v>
      </c>
      <c r="D127" s="118">
        <v>53855</v>
      </c>
      <c r="E127" s="118">
        <v>-4200</v>
      </c>
      <c r="F127" s="129"/>
      <c r="H127" s="7"/>
      <c r="I127" s="7"/>
      <c r="J127" s="7"/>
      <c r="K127" s="7"/>
      <c r="L127" s="145"/>
      <c r="M127" s="123"/>
      <c r="N127" s="145"/>
    </row>
    <row r="128" spans="1:26" x14ac:dyDescent="0.2">
      <c r="A128" s="122" t="s">
        <v>951</v>
      </c>
      <c r="B128" s="118">
        <v>50736.65</v>
      </c>
      <c r="C128" s="118">
        <v>39826.35</v>
      </c>
      <c r="D128" s="118">
        <v>45281.5</v>
      </c>
      <c r="E128" s="118">
        <v>-5455.15</v>
      </c>
      <c r="F128" s="129"/>
      <c r="H128" s="7"/>
      <c r="I128" s="7"/>
      <c r="J128" s="7"/>
      <c r="K128" s="7"/>
      <c r="L128" s="145"/>
      <c r="M128" s="123"/>
      <c r="N128" s="145"/>
    </row>
    <row r="129" spans="1:16" x14ac:dyDescent="0.2">
      <c r="A129" s="122" t="s">
        <v>955</v>
      </c>
      <c r="B129" s="118">
        <v>82211.19</v>
      </c>
      <c r="C129" s="118">
        <v>-22402.410000000003</v>
      </c>
      <c r="D129" s="118">
        <v>29904.39</v>
      </c>
      <c r="E129" s="118">
        <v>-52306.8</v>
      </c>
      <c r="F129" s="129"/>
      <c r="H129" s="7"/>
      <c r="I129" s="7"/>
      <c r="J129" s="7"/>
      <c r="K129" s="7"/>
      <c r="L129" s="145"/>
      <c r="M129" s="123"/>
      <c r="N129" s="145"/>
    </row>
    <row r="130" spans="1:16" x14ac:dyDescent="0.2">
      <c r="A130" s="122" t="s">
        <v>1104</v>
      </c>
      <c r="B130" s="118">
        <v>60084.99</v>
      </c>
      <c r="C130" s="118">
        <v>54851.950000000004</v>
      </c>
      <c r="D130" s="118">
        <v>57468.47</v>
      </c>
      <c r="E130" s="118">
        <v>-2616.52</v>
      </c>
      <c r="F130" s="129"/>
      <c r="H130" s="7"/>
      <c r="I130" s="7"/>
      <c r="J130" s="7"/>
      <c r="K130" s="7"/>
      <c r="L130" s="145"/>
      <c r="M130" s="123"/>
      <c r="N130" s="145"/>
    </row>
    <row r="131" spans="1:16" x14ac:dyDescent="0.2">
      <c r="A131" s="122" t="s">
        <v>1106</v>
      </c>
      <c r="B131" s="118">
        <v>29145.829999999998</v>
      </c>
      <c r="C131" s="118">
        <v>10975.649999999998</v>
      </c>
      <c r="D131" s="118">
        <v>20060.739999999998</v>
      </c>
      <c r="E131" s="118">
        <v>-9085.09</v>
      </c>
      <c r="F131" s="129"/>
      <c r="H131" s="7"/>
      <c r="I131" s="7"/>
      <c r="J131" s="7"/>
      <c r="K131" s="7"/>
      <c r="L131" s="145"/>
      <c r="M131" s="123"/>
      <c r="N131" s="145"/>
    </row>
    <row r="132" spans="1:16" x14ac:dyDescent="0.2">
      <c r="A132" s="130" t="s">
        <v>199</v>
      </c>
      <c r="B132" s="118">
        <v>781447.04</v>
      </c>
      <c r="C132" s="118">
        <v>373286.7</v>
      </c>
      <c r="D132" s="118">
        <v>577366.87</v>
      </c>
      <c r="E132" s="118">
        <v>-204080.16999999998</v>
      </c>
      <c r="F132" s="129"/>
      <c r="H132" s="7"/>
      <c r="I132" s="7"/>
      <c r="J132" s="7"/>
      <c r="K132" s="7"/>
      <c r="L132" s="145"/>
      <c r="M132" s="123"/>
      <c r="N132" s="145"/>
    </row>
    <row r="133" spans="1:16" x14ac:dyDescent="0.2">
      <c r="A133" s="116" t="s">
        <v>860</v>
      </c>
      <c r="B133" s="118"/>
      <c r="C133" s="118"/>
      <c r="D133" s="118"/>
      <c r="E133" s="118"/>
      <c r="F133" s="69"/>
      <c r="G133" s="134"/>
      <c r="H133" s="134"/>
      <c r="I133" s="134"/>
      <c r="J133" s="134"/>
      <c r="L133" s="145"/>
      <c r="M133" s="123"/>
      <c r="N133" s="145"/>
    </row>
    <row r="134" spans="1:16" x14ac:dyDescent="0.2">
      <c r="A134" s="116"/>
      <c r="B134" s="118"/>
      <c r="C134" s="118"/>
      <c r="D134" s="230"/>
      <c r="E134" s="118"/>
      <c r="F134" s="69"/>
      <c r="G134" s="109"/>
      <c r="H134" s="110"/>
      <c r="I134" s="111"/>
      <c r="J134" s="69"/>
      <c r="M134" s="123"/>
    </row>
    <row r="135" spans="1:16" x14ac:dyDescent="0.2">
      <c r="A135" s="116"/>
      <c r="B135" s="118"/>
      <c r="C135" s="118"/>
      <c r="D135" s="118"/>
      <c r="E135" s="118"/>
      <c r="F135" s="69"/>
      <c r="G135" s="109"/>
      <c r="H135" s="110"/>
      <c r="I135" s="111"/>
      <c r="J135" s="69"/>
    </row>
    <row r="136" spans="1:16" x14ac:dyDescent="0.2">
      <c r="A136" s="5"/>
      <c r="B136" s="47"/>
      <c r="C136" s="47"/>
      <c r="D136" s="47"/>
      <c r="E136" s="68"/>
      <c r="O136" s="123"/>
      <c r="P136" s="123"/>
    </row>
    <row r="137" spans="1:16" x14ac:dyDescent="0.2">
      <c r="A137" s="5" t="s">
        <v>163</v>
      </c>
      <c r="B137" s="108" t="s">
        <v>161</v>
      </c>
      <c r="C137" s="108" t="s">
        <v>161</v>
      </c>
      <c r="D137" s="108" t="s">
        <v>162</v>
      </c>
      <c r="E137" s="108" t="s">
        <v>162</v>
      </c>
      <c r="K137" s="123"/>
      <c r="O137" s="123"/>
      <c r="P137" s="123"/>
    </row>
    <row r="138" spans="1:16" x14ac:dyDescent="0.2">
      <c r="A138" s="5" t="s">
        <v>201</v>
      </c>
      <c r="B138" s="59" t="s">
        <v>160</v>
      </c>
      <c r="C138" s="59" t="s">
        <v>164</v>
      </c>
      <c r="D138" s="59" t="s">
        <v>160</v>
      </c>
      <c r="E138" s="59" t="s">
        <v>164</v>
      </c>
      <c r="K138" s="123"/>
      <c r="L138" s="123"/>
      <c r="N138" s="123"/>
    </row>
    <row r="139" spans="1:16" x14ac:dyDescent="0.2">
      <c r="A139" s="5">
        <v>2022</v>
      </c>
      <c r="B139" s="112">
        <f>129/505</f>
        <v>0.25544554455445545</v>
      </c>
      <c r="C139" s="112">
        <v>9.4969999999999999E-2</v>
      </c>
      <c r="D139" s="112">
        <f>4/505</f>
        <v>7.9207920792079209E-3</v>
      </c>
      <c r="E139" s="112">
        <v>5.4400000000000004E-3</v>
      </c>
      <c r="K139" s="123"/>
      <c r="L139" s="123"/>
      <c r="N139" s="123"/>
    </row>
    <row r="140" spans="1:16" x14ac:dyDescent="0.2">
      <c r="A140" s="5">
        <v>2021</v>
      </c>
      <c r="B140" s="112">
        <v>0.64356435643564358</v>
      </c>
      <c r="C140" s="112">
        <v>0.19023999999999999</v>
      </c>
      <c r="D140" s="112">
        <v>9.9009900990099011E-3</v>
      </c>
      <c r="E140" s="112">
        <v>1.423E-2</v>
      </c>
      <c r="K140" s="123"/>
      <c r="L140" s="123"/>
      <c r="N140" s="123"/>
    </row>
    <row r="141" spans="1:16" x14ac:dyDescent="0.2">
      <c r="A141" s="5">
        <v>2020</v>
      </c>
      <c r="B141" s="112">
        <f>276/505</f>
        <v>0.54653465346534658</v>
      </c>
      <c r="C141" s="112">
        <v>0.12461</v>
      </c>
      <c r="D141" s="112">
        <f>66/505</f>
        <v>0.1306930693069307</v>
      </c>
      <c r="E141" s="112">
        <v>7.4090000000000003E-2</v>
      </c>
      <c r="K141" s="123"/>
      <c r="L141" s="123"/>
      <c r="N141" s="123"/>
    </row>
    <row r="142" spans="1:16" x14ac:dyDescent="0.2">
      <c r="A142" s="5">
        <v>2019</v>
      </c>
      <c r="B142" s="112">
        <f>330/505</f>
        <v>0.65346534653465349</v>
      </c>
      <c r="C142" s="112">
        <v>0.18584000000000001</v>
      </c>
      <c r="D142" s="112">
        <f>7/505</f>
        <v>1.3861386138613862E-2</v>
      </c>
      <c r="E142" s="112">
        <v>3.0748000000000001E-2</v>
      </c>
      <c r="K142" s="123"/>
      <c r="L142" s="123"/>
      <c r="N142" s="123"/>
    </row>
    <row r="143" spans="1:16" x14ac:dyDescent="0.2">
      <c r="A143" s="5">
        <v>2018</v>
      </c>
      <c r="B143" s="112">
        <f>331/505</f>
        <v>0.65544554455445547</v>
      </c>
      <c r="C143" s="112">
        <v>0.34956999999999999</v>
      </c>
      <c r="D143" s="112">
        <f>3/505</f>
        <v>5.9405940594059407E-3</v>
      </c>
      <c r="E143" s="112">
        <v>0.10085</v>
      </c>
      <c r="K143" s="123"/>
      <c r="L143" s="123"/>
      <c r="N143" s="123"/>
    </row>
    <row r="144" spans="1:16" x14ac:dyDescent="0.2">
      <c r="A144" s="5">
        <v>2017</v>
      </c>
      <c r="B144" s="112">
        <f>328/505</f>
        <v>0.64950495049504953</v>
      </c>
      <c r="C144" s="112">
        <v>0.28825000000000001</v>
      </c>
      <c r="D144" s="112">
        <f>9/505</f>
        <v>1.782178217821782E-2</v>
      </c>
      <c r="E144" s="112">
        <v>0.13117999999999999</v>
      </c>
      <c r="K144" s="123"/>
      <c r="L144" s="123"/>
      <c r="N144" s="123"/>
    </row>
    <row r="145" spans="1:141" x14ac:dyDescent="0.2">
      <c r="A145" s="5">
        <v>2016</v>
      </c>
      <c r="B145" s="112">
        <f>320/505</f>
        <v>0.63366336633663367</v>
      </c>
      <c r="C145" s="112">
        <v>0.27879999999999999</v>
      </c>
      <c r="D145" s="112">
        <f>21/505</f>
        <v>4.1584158415841586E-2</v>
      </c>
      <c r="E145" s="112">
        <v>0.13175000000000001</v>
      </c>
      <c r="K145" s="123"/>
      <c r="L145" s="123"/>
      <c r="N145" s="123"/>
    </row>
    <row r="146" spans="1:141" x14ac:dyDescent="0.2">
      <c r="A146" s="5">
        <v>2015</v>
      </c>
      <c r="B146" s="112">
        <f>322/504</f>
        <v>0.63888888888888884</v>
      </c>
      <c r="C146" s="112">
        <v>0.27292</v>
      </c>
      <c r="D146" s="112">
        <f>17/504</f>
        <v>3.3730158730158728E-2</v>
      </c>
      <c r="E146" s="112">
        <v>0.12017</v>
      </c>
      <c r="K146" s="123"/>
      <c r="L146" s="123"/>
      <c r="N146" s="123"/>
    </row>
    <row r="147" spans="1:141" x14ac:dyDescent="0.2">
      <c r="A147" s="5">
        <v>2014</v>
      </c>
      <c r="B147" s="112">
        <v>0.68730000000000002</v>
      </c>
      <c r="C147" s="112">
        <v>0.29616999999999999</v>
      </c>
      <c r="D147" s="112">
        <v>1.3899999999999999E-2</v>
      </c>
      <c r="E147" s="112">
        <v>0.10599</v>
      </c>
      <c r="K147" s="123"/>
      <c r="L147" s="123"/>
      <c r="N147" s="123"/>
    </row>
    <row r="148" spans="1:141" x14ac:dyDescent="0.2">
      <c r="A148" s="5">
        <v>2013</v>
      </c>
      <c r="B148" s="112">
        <v>0.66</v>
      </c>
      <c r="C148" s="112">
        <v>0.28234999999999999</v>
      </c>
      <c r="D148" s="112">
        <v>0.02</v>
      </c>
      <c r="E148" s="112">
        <v>0.11203</v>
      </c>
      <c r="G148" s="150"/>
      <c r="K148" s="123"/>
      <c r="L148" s="123"/>
      <c r="N148" s="123"/>
    </row>
    <row r="149" spans="1:141" x14ac:dyDescent="0.2">
      <c r="A149" s="5">
        <v>2012</v>
      </c>
      <c r="B149" s="112">
        <v>0.61399999999999999</v>
      </c>
      <c r="C149" s="112">
        <v>0.26518999999999998</v>
      </c>
      <c r="D149" s="112">
        <v>0.02</v>
      </c>
      <c r="E149" s="112">
        <v>0.1027</v>
      </c>
      <c r="G149" s="150"/>
      <c r="L149" s="123"/>
      <c r="N149" s="123"/>
    </row>
    <row r="150" spans="1:141" s="123" customFormat="1" x14ac:dyDescent="0.2">
      <c r="A150" s="5">
        <v>2011</v>
      </c>
      <c r="B150" s="112">
        <v>0.59599999999999997</v>
      </c>
      <c r="C150" s="112">
        <v>0.27892</v>
      </c>
      <c r="D150" s="112">
        <v>0.01</v>
      </c>
      <c r="E150" s="112">
        <v>7.2929999999999995E-2</v>
      </c>
      <c r="F150" s="100"/>
      <c r="G150" s="150"/>
      <c r="H150" s="100"/>
      <c r="I150" s="100"/>
      <c r="J150" s="100"/>
      <c r="K150" s="100"/>
      <c r="L150" s="100"/>
      <c r="M150" s="100"/>
      <c r="N150" s="100"/>
      <c r="O150" s="100"/>
      <c r="P150" s="100"/>
      <c r="Q150" s="100"/>
      <c r="R150" s="100"/>
      <c r="S150" s="100"/>
      <c r="T150" s="100"/>
      <c r="U150" s="100"/>
      <c r="V150" s="100"/>
      <c r="W150" s="100"/>
      <c r="X150" s="100"/>
      <c r="Y150" s="100"/>
      <c r="Z150" s="100"/>
    </row>
    <row r="151" spans="1:141" s="123" customFormat="1" x14ac:dyDescent="0.2">
      <c r="A151" s="142" t="s">
        <v>469</v>
      </c>
      <c r="B151" s="112">
        <v>0.46600000000000003</v>
      </c>
      <c r="C151" s="112">
        <v>0.19317999999999999</v>
      </c>
      <c r="D151" s="112">
        <v>0.01</v>
      </c>
      <c r="E151" s="112">
        <v>9.214E-2</v>
      </c>
      <c r="F151" s="100"/>
      <c r="G151" s="150"/>
      <c r="H151" s="100"/>
      <c r="I151" s="100"/>
      <c r="J151" s="100"/>
      <c r="K151" s="100"/>
      <c r="L151" s="100"/>
      <c r="M151" s="100"/>
      <c r="N151" s="100"/>
      <c r="O151" s="100"/>
      <c r="P151" s="100"/>
    </row>
    <row r="152" spans="1:141" s="123" customFormat="1" x14ac:dyDescent="0.2">
      <c r="A152" s="142" t="s">
        <v>433</v>
      </c>
      <c r="B152" s="112">
        <v>0.30399999999999999</v>
      </c>
      <c r="C152" s="112">
        <v>0.12859000000000001</v>
      </c>
      <c r="D152" s="112">
        <v>0.14199999999999999</v>
      </c>
      <c r="E152" s="112">
        <v>0.17416999999999999</v>
      </c>
      <c r="F152" s="100"/>
      <c r="G152" s="150"/>
      <c r="H152" s="100"/>
      <c r="I152" s="100"/>
      <c r="J152" s="100"/>
      <c r="K152" s="100"/>
      <c r="L152" s="100"/>
      <c r="M152" s="100"/>
      <c r="N152" s="100"/>
      <c r="O152" s="100"/>
      <c r="P152" s="100"/>
    </row>
    <row r="153" spans="1:141" s="123" customFormat="1" x14ac:dyDescent="0.2">
      <c r="A153" s="142" t="s">
        <v>394</v>
      </c>
      <c r="B153" s="112">
        <v>0.44800000000000001</v>
      </c>
      <c r="C153" s="112">
        <v>0.21176</v>
      </c>
      <c r="D153" s="112">
        <v>9.6000000000000002E-2</v>
      </c>
      <c r="E153" s="112">
        <v>9.7750000000000004E-2</v>
      </c>
      <c r="F153" s="100"/>
      <c r="G153" s="150"/>
      <c r="H153" s="100"/>
      <c r="I153" s="100"/>
      <c r="J153" s="100"/>
      <c r="K153" s="100"/>
      <c r="L153" s="100"/>
      <c r="M153" s="100"/>
      <c r="N153" s="100"/>
      <c r="O153" s="100"/>
      <c r="P153" s="100"/>
    </row>
    <row r="154" spans="1:141" s="57" customFormat="1" x14ac:dyDescent="0.2">
      <c r="A154" s="142" t="s">
        <v>364</v>
      </c>
      <c r="B154" s="112">
        <v>0.55200000000000005</v>
      </c>
      <c r="C154" s="112">
        <v>0.22986000000000001</v>
      </c>
      <c r="D154" s="112">
        <v>2.4E-2</v>
      </c>
      <c r="E154" s="112">
        <v>3.1640000000000001E-2</v>
      </c>
      <c r="F154" s="100"/>
      <c r="G154" s="150"/>
      <c r="H154" s="100"/>
      <c r="I154" s="100"/>
      <c r="J154" s="100"/>
      <c r="K154" s="100"/>
      <c r="L154" s="100"/>
      <c r="M154" s="100"/>
      <c r="N154" s="100"/>
      <c r="O154" s="100"/>
      <c r="P154" s="100"/>
      <c r="Q154" s="123"/>
      <c r="R154" s="123"/>
      <c r="S154" s="123"/>
      <c r="T154" s="123"/>
      <c r="U154" s="123"/>
      <c r="V154" s="123"/>
      <c r="W154" s="123"/>
      <c r="X154" s="123"/>
      <c r="Y154" s="123"/>
      <c r="Z154" s="123"/>
    </row>
    <row r="155" spans="1:141" s="57" customFormat="1" x14ac:dyDescent="0.2">
      <c r="A155" s="142" t="s">
        <v>333</v>
      </c>
      <c r="B155" s="112">
        <v>0.56000000000000005</v>
      </c>
      <c r="C155" s="112">
        <v>0.24664</v>
      </c>
      <c r="D155" s="112">
        <v>1.7999999999999999E-2</v>
      </c>
      <c r="E155" s="112">
        <v>3.0110000000000001E-2</v>
      </c>
      <c r="F155" s="100"/>
      <c r="G155" s="150"/>
      <c r="H155" s="100"/>
      <c r="I155" s="100"/>
      <c r="J155" s="100"/>
      <c r="K155" s="100"/>
      <c r="L155" s="100"/>
      <c r="M155" s="135"/>
      <c r="N155" s="100"/>
      <c r="O155" s="100"/>
      <c r="P155" s="100"/>
    </row>
    <row r="156" spans="1:141" s="91" customFormat="1" x14ac:dyDescent="0.2">
      <c r="A156" s="142" t="s">
        <v>303</v>
      </c>
      <c r="B156" s="112">
        <v>0.56999999999999995</v>
      </c>
      <c r="C156" s="112">
        <v>0.25151000000000001</v>
      </c>
      <c r="D156" s="112">
        <v>1.7999999999999999E-2</v>
      </c>
      <c r="E156" s="112">
        <v>2.6950000000000002E-2</v>
      </c>
      <c r="F156" s="100"/>
      <c r="G156" s="150"/>
      <c r="H156" s="100"/>
      <c r="I156" s="100"/>
      <c r="J156" s="100"/>
      <c r="K156" s="100"/>
      <c r="L156" s="100"/>
      <c r="M156" s="71"/>
      <c r="N156" s="100"/>
      <c r="O156" s="100"/>
      <c r="P156" s="100"/>
      <c r="Q156" s="57"/>
      <c r="R156" s="57"/>
      <c r="S156" s="57"/>
      <c r="T156" s="57"/>
      <c r="U156" s="57"/>
      <c r="V156" s="57"/>
      <c r="W156" s="57"/>
      <c r="X156" s="57"/>
      <c r="Y156" s="57"/>
      <c r="Z156" s="57"/>
    </row>
    <row r="157" spans="1:141" s="48" customFormat="1" x14ac:dyDescent="0.2">
      <c r="A157" s="142" t="s">
        <v>242</v>
      </c>
      <c r="B157" s="112">
        <v>0.50800000000000001</v>
      </c>
      <c r="C157" s="112">
        <v>0.24027999999999999</v>
      </c>
      <c r="D157" s="112">
        <v>0.01</v>
      </c>
      <c r="E157" s="112">
        <v>2.6349999999999998E-2</v>
      </c>
      <c r="F157" s="100"/>
      <c r="G157" s="150"/>
      <c r="H157" s="100"/>
      <c r="I157" s="100"/>
      <c r="J157" s="100"/>
      <c r="K157" s="100"/>
      <c r="L157" s="100"/>
      <c r="M157" s="71"/>
      <c r="N157" s="100"/>
      <c r="O157" s="100"/>
      <c r="P157" s="100"/>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c r="DY157" s="91"/>
      <c r="DZ157" s="91"/>
      <c r="EA157" s="91"/>
      <c r="EB157" s="91"/>
      <c r="EC157" s="91"/>
      <c r="ED157" s="91"/>
      <c r="EE157" s="91"/>
      <c r="EF157" s="91"/>
      <c r="EG157" s="91"/>
      <c r="EH157" s="91"/>
      <c r="EI157" s="91"/>
      <c r="EJ157" s="91"/>
      <c r="EK157" s="91"/>
    </row>
    <row r="158" spans="1:141" s="48" customFormat="1" x14ac:dyDescent="0.2">
      <c r="A158" s="142" t="s">
        <v>170</v>
      </c>
      <c r="B158" s="112"/>
      <c r="C158" s="112"/>
      <c r="D158" s="112"/>
      <c r="E158" s="112"/>
      <c r="F158" s="100"/>
      <c r="G158" s="150"/>
      <c r="H158" s="100"/>
      <c r="I158" s="100"/>
      <c r="J158" s="100"/>
      <c r="K158" s="100"/>
      <c r="L158" s="100"/>
      <c r="M158" s="85"/>
      <c r="N158" s="100"/>
      <c r="O158" s="123"/>
      <c r="P158" s="123"/>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c r="DY158" s="91"/>
      <c r="DZ158" s="91"/>
      <c r="EA158" s="91"/>
      <c r="EB158" s="91"/>
      <c r="EC158" s="91"/>
      <c r="ED158" s="91"/>
      <c r="EE158" s="91"/>
      <c r="EF158" s="91"/>
      <c r="EG158" s="91"/>
      <c r="EH158" s="91"/>
      <c r="EI158" s="91"/>
      <c r="EJ158" s="91"/>
      <c r="EK158" s="91"/>
    </row>
    <row r="159" spans="1:141" s="48" customFormat="1" x14ac:dyDescent="0.2">
      <c r="A159" s="96"/>
      <c r="B159" s="112"/>
      <c r="C159" s="112"/>
      <c r="D159" s="112"/>
      <c r="E159" s="112"/>
      <c r="F159" s="100"/>
      <c r="G159" s="209"/>
      <c r="H159" s="150"/>
      <c r="I159" s="100"/>
      <c r="J159" s="100"/>
      <c r="K159" s="100"/>
      <c r="L159" s="100"/>
      <c r="M159" s="73"/>
      <c r="N159" s="100"/>
      <c r="O159" s="123"/>
      <c r="P159" s="123"/>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row>
    <row r="160" spans="1:141" s="48" customFormat="1" x14ac:dyDescent="0.2">
      <c r="A160" s="96"/>
      <c r="B160" s="112"/>
      <c r="C160" s="112"/>
      <c r="D160" s="112"/>
      <c r="E160" s="112"/>
      <c r="F160" s="100"/>
      <c r="G160" s="209"/>
      <c r="H160" s="150"/>
      <c r="I160" s="100"/>
      <c r="J160" s="100"/>
      <c r="K160" s="100"/>
      <c r="L160" s="100"/>
      <c r="M160" s="73"/>
      <c r="N160" s="100"/>
      <c r="O160" s="123"/>
      <c r="P160" s="123"/>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row>
    <row r="161" spans="1:141" s="48" customFormat="1" x14ac:dyDescent="0.2">
      <c r="A161" s="57" t="s">
        <v>477</v>
      </c>
      <c r="B161" s="57"/>
      <c r="C161" s="57"/>
      <c r="D161" s="57"/>
      <c r="E161" s="70"/>
      <c r="F161" s="70"/>
      <c r="G161" s="57"/>
      <c r="H161" s="57"/>
      <c r="I161" s="57"/>
      <c r="J161" s="57"/>
      <c r="K161" s="57"/>
      <c r="L161" s="100"/>
      <c r="M161" s="73"/>
      <c r="N161" s="100"/>
      <c r="O161" s="79"/>
      <c r="P161" s="79"/>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row>
    <row r="162" spans="1:141" s="48" customFormat="1" x14ac:dyDescent="0.2">
      <c r="A162" s="7" t="s">
        <v>137</v>
      </c>
      <c r="B162" s="71" t="s">
        <v>478</v>
      </c>
      <c r="C162" s="71" t="s">
        <v>478</v>
      </c>
      <c r="D162" s="71" t="s">
        <v>478</v>
      </c>
      <c r="E162" s="75" t="s">
        <v>156</v>
      </c>
      <c r="F162" s="75" t="s">
        <v>156</v>
      </c>
      <c r="G162" s="75" t="s">
        <v>156</v>
      </c>
      <c r="H162" s="79" t="s">
        <v>479</v>
      </c>
      <c r="I162" s="79" t="s">
        <v>479</v>
      </c>
      <c r="J162" s="79" t="s">
        <v>479</v>
      </c>
      <c r="K162" s="79" t="s">
        <v>480</v>
      </c>
      <c r="L162" s="57"/>
      <c r="M162" s="73"/>
      <c r="N162" s="57"/>
      <c r="O162" s="87"/>
      <c r="P162" s="87"/>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row>
    <row r="163" spans="1:141" s="7" customFormat="1" x14ac:dyDescent="0.2">
      <c r="B163" s="71" t="s">
        <v>481</v>
      </c>
      <c r="C163" s="71" t="s">
        <v>481</v>
      </c>
      <c r="D163" s="71" t="s">
        <v>481</v>
      </c>
      <c r="E163" s="76" t="s">
        <v>1071</v>
      </c>
      <c r="F163" s="76" t="s">
        <v>1104</v>
      </c>
      <c r="G163" s="86">
        <f>D164</f>
        <v>44651</v>
      </c>
      <c r="H163" s="79" t="s">
        <v>107</v>
      </c>
      <c r="I163" s="79" t="s">
        <v>107</v>
      </c>
      <c r="J163" s="79" t="s">
        <v>107</v>
      </c>
      <c r="K163" s="79" t="s">
        <v>482</v>
      </c>
      <c r="L163" s="210"/>
      <c r="M163" s="73"/>
      <c r="N163" s="75"/>
      <c r="O163" s="81"/>
      <c r="P163" s="88"/>
      <c r="Q163" s="91"/>
      <c r="R163" s="91"/>
      <c r="S163" s="91"/>
      <c r="T163" s="91"/>
      <c r="U163" s="91"/>
      <c r="V163" s="91"/>
      <c r="W163" s="91"/>
      <c r="X163" s="91"/>
      <c r="Y163" s="91"/>
      <c r="Z163" s="91"/>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row>
    <row r="164" spans="1:141" s="7" customFormat="1" x14ac:dyDescent="0.2">
      <c r="B164" s="72" t="s">
        <v>1071</v>
      </c>
      <c r="C164" s="72" t="s">
        <v>1104</v>
      </c>
      <c r="D164" s="85">
        <v>44651</v>
      </c>
      <c r="E164" s="76"/>
      <c r="F164" s="76"/>
      <c r="G164" s="76"/>
      <c r="H164" s="80" t="s">
        <v>1071</v>
      </c>
      <c r="I164" s="80" t="s">
        <v>1104</v>
      </c>
      <c r="J164" s="87">
        <f>D164</f>
        <v>44651</v>
      </c>
      <c r="K164" s="87">
        <f>D164</f>
        <v>44651</v>
      </c>
      <c r="L164" s="210"/>
      <c r="M164" s="73"/>
      <c r="N164" s="86"/>
      <c r="O164" s="81"/>
      <c r="P164" s="88"/>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row>
    <row r="165" spans="1:141" s="7" customFormat="1" x14ac:dyDescent="0.2">
      <c r="A165" s="57" t="s">
        <v>866</v>
      </c>
      <c r="B165" s="73">
        <v>6.8508369353672882E-2</v>
      </c>
      <c r="C165" s="73">
        <v>6.345790002783884E-2</v>
      </c>
      <c r="D165" s="73">
        <v>5.0424139064517301E-2</v>
      </c>
      <c r="E165" s="77">
        <v>9.6016330727294631E-3</v>
      </c>
      <c r="F165" s="77">
        <v>8.1533446406038355E-3</v>
      </c>
      <c r="G165" s="77">
        <v>7.5301661240176655E-3</v>
      </c>
      <c r="H165" s="81">
        <v>13</v>
      </c>
      <c r="I165" s="81">
        <v>13</v>
      </c>
      <c r="J165" s="81">
        <v>13</v>
      </c>
      <c r="K165" s="88">
        <v>3.431040256486792E-2</v>
      </c>
      <c r="L165" s="57"/>
      <c r="N165" s="76"/>
      <c r="O165" s="81"/>
      <c r="P165" s="88"/>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row>
    <row r="166" spans="1:141" s="7" customFormat="1" x14ac:dyDescent="0.2">
      <c r="A166" s="57" t="s">
        <v>146</v>
      </c>
      <c r="B166" s="73">
        <v>5.1568148155495368E-2</v>
      </c>
      <c r="C166" s="73">
        <v>5.6778742654235104E-2</v>
      </c>
      <c r="D166" s="73">
        <v>5.9529212215575777E-2</v>
      </c>
      <c r="E166" s="77">
        <v>6.1187188368058889E-3</v>
      </c>
      <c r="F166" s="77">
        <v>5.907497318538609E-3</v>
      </c>
      <c r="G166" s="77">
        <v>6.9242207252400208E-3</v>
      </c>
      <c r="H166" s="81">
        <v>30</v>
      </c>
      <c r="I166" s="81">
        <v>35</v>
      </c>
      <c r="J166" s="81">
        <v>34</v>
      </c>
      <c r="K166" s="88">
        <v>1.965519483222011E-2</v>
      </c>
      <c r="L166" s="91"/>
      <c r="M166" s="73"/>
      <c r="N166" s="77"/>
      <c r="O166" s="81"/>
      <c r="P166" s="88"/>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row>
    <row r="167" spans="1:141" s="7" customFormat="1" x14ac:dyDescent="0.2">
      <c r="A167" s="57" t="s">
        <v>143</v>
      </c>
      <c r="B167" s="73">
        <v>0.11319560416050145</v>
      </c>
      <c r="C167" s="73">
        <v>0.10820381525414327</v>
      </c>
      <c r="D167" s="73">
        <v>0.10715374794444128</v>
      </c>
      <c r="E167" s="77">
        <v>2.6238320222256556E-2</v>
      </c>
      <c r="F167" s="77">
        <v>2.4028476540340852E-2</v>
      </c>
      <c r="G167" s="77">
        <v>2.4651661971073935E-2</v>
      </c>
      <c r="H167" s="81">
        <v>30</v>
      </c>
      <c r="I167" s="81">
        <v>31</v>
      </c>
      <c r="J167" s="81">
        <v>31</v>
      </c>
      <c r="K167" s="88">
        <v>2.4973915853327804E-2</v>
      </c>
      <c r="L167" s="91"/>
      <c r="M167" s="73"/>
      <c r="N167" s="77"/>
      <c r="O167" s="81"/>
      <c r="P167" s="88"/>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row>
    <row r="168" spans="1:141" s="7" customFormat="1" x14ac:dyDescent="0.2">
      <c r="A168" s="57" t="s">
        <v>197</v>
      </c>
      <c r="B168" s="73">
        <v>8.5425258470288465E-2</v>
      </c>
      <c r="C168" s="73">
        <v>8.4496028683537991E-2</v>
      </c>
      <c r="D168" s="73">
        <v>9.2205775759377689E-2</v>
      </c>
      <c r="E168" s="77">
        <v>5.6568626322045748E-2</v>
      </c>
      <c r="F168" s="77">
        <v>4.1277861866660402E-2</v>
      </c>
      <c r="G168" s="77">
        <v>3.3284114774906538E-2</v>
      </c>
      <c r="H168" s="81">
        <v>24</v>
      </c>
      <c r="I168" s="81">
        <v>21</v>
      </c>
      <c r="J168" s="81">
        <v>21</v>
      </c>
      <c r="K168" s="88">
        <v>3.3284114774906538E-2</v>
      </c>
      <c r="L168" s="91"/>
      <c r="M168" s="73"/>
      <c r="N168" s="77"/>
      <c r="O168" s="81"/>
      <c r="P168" s="88"/>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row>
    <row r="169" spans="1:141" s="48" customFormat="1" x14ac:dyDescent="0.2">
      <c r="A169" s="57" t="s">
        <v>142</v>
      </c>
      <c r="B169" s="73">
        <v>0.13409453673974189</v>
      </c>
      <c r="C169" s="73">
        <v>0.1433785386343763</v>
      </c>
      <c r="D169" s="73">
        <v>0.14516304853951253</v>
      </c>
      <c r="E169" s="77">
        <v>1.9386583893176927E-2</v>
      </c>
      <c r="F169" s="77">
        <v>1.7506883893770819E-2</v>
      </c>
      <c r="G169" s="77">
        <v>1.8270670796195765E-2</v>
      </c>
      <c r="H169" s="81">
        <v>63</v>
      </c>
      <c r="I169" s="81">
        <v>65</v>
      </c>
      <c r="J169" s="81">
        <v>65</v>
      </c>
      <c r="K169" s="88">
        <v>2.17437396751138E-2</v>
      </c>
      <c r="L169" s="91"/>
      <c r="M169" s="74"/>
      <c r="N169" s="77"/>
      <c r="O169" s="81"/>
      <c r="P169" s="88"/>
      <c r="Q169" s="57"/>
      <c r="R169" s="57"/>
      <c r="S169" s="57"/>
      <c r="T169" s="57"/>
      <c r="U169" s="57"/>
      <c r="V169" s="57"/>
      <c r="W169" s="57"/>
      <c r="X169" s="57"/>
      <c r="Y169" s="57"/>
      <c r="Z169" s="57"/>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c r="DT169" s="91"/>
      <c r="DU169" s="91"/>
      <c r="DV169" s="91"/>
      <c r="DW169" s="91"/>
      <c r="DX169" s="91"/>
      <c r="DY169" s="91"/>
      <c r="DZ169" s="91"/>
      <c r="EA169" s="91"/>
      <c r="EB169" s="91"/>
      <c r="EC169" s="91"/>
      <c r="ED169" s="91"/>
      <c r="EE169" s="91"/>
      <c r="EF169" s="91"/>
      <c r="EG169" s="91"/>
    </row>
    <row r="170" spans="1:141" s="7" customFormat="1" x14ac:dyDescent="0.2">
      <c r="A170" s="57" t="s">
        <v>141</v>
      </c>
      <c r="B170" s="73">
        <v>0.14870100571525091</v>
      </c>
      <c r="C170" s="73">
        <v>0.15015428323034305</v>
      </c>
      <c r="D170" s="73">
        <v>0.14888272974909367</v>
      </c>
      <c r="E170" s="77">
        <v>1.6672452463017049E-2</v>
      </c>
      <c r="F170" s="77">
        <v>1.4749878584825122E-2</v>
      </c>
      <c r="G170" s="77">
        <v>1.5285998940448018E-2</v>
      </c>
      <c r="H170" s="81">
        <v>36</v>
      </c>
      <c r="I170" s="81">
        <v>40</v>
      </c>
      <c r="J170" s="81">
        <v>40</v>
      </c>
      <c r="K170" s="88">
        <v>1.8746611081172995E-2</v>
      </c>
      <c r="L170" s="91"/>
      <c r="M170" s="57"/>
      <c r="N170" s="77"/>
      <c r="O170" s="81"/>
      <c r="P170" s="88"/>
      <c r="Q170" s="91"/>
      <c r="R170" s="91"/>
      <c r="S170" s="91"/>
      <c r="T170" s="91"/>
      <c r="U170" s="91"/>
      <c r="V170" s="91"/>
      <c r="W170" s="91"/>
      <c r="X170" s="91"/>
      <c r="Y170" s="91"/>
      <c r="Z170" s="91"/>
    </row>
    <row r="171" spans="1:141" x14ac:dyDescent="0.2">
      <c r="A171" s="57" t="s">
        <v>140</v>
      </c>
      <c r="B171" s="73">
        <v>8.4504195777885108E-2</v>
      </c>
      <c r="C171" s="73">
        <v>8.30067399159959E-2</v>
      </c>
      <c r="D171" s="73">
        <v>8.5215960538055996E-2</v>
      </c>
      <c r="E171" s="77">
        <v>1.5192628855552668E-2</v>
      </c>
      <c r="F171" s="77">
        <v>1.3923949882646142E-2</v>
      </c>
      <c r="G171" s="77">
        <v>1.5158005840026712E-2</v>
      </c>
      <c r="H171" s="81">
        <v>61</v>
      </c>
      <c r="I171" s="81">
        <v>62</v>
      </c>
      <c r="J171" s="81">
        <v>62</v>
      </c>
      <c r="K171" s="88">
        <v>1.6818980914128884E-2</v>
      </c>
      <c r="L171" s="91"/>
      <c r="N171" s="77"/>
      <c r="O171" s="81"/>
      <c r="P171" s="88"/>
      <c r="Q171" s="7"/>
      <c r="R171" s="7"/>
      <c r="S171" s="7"/>
      <c r="T171" s="7"/>
      <c r="U171" s="7"/>
      <c r="V171" s="7"/>
      <c r="W171" s="7"/>
      <c r="X171" s="7"/>
      <c r="Y171" s="7"/>
      <c r="Z171" s="7"/>
    </row>
    <row r="172" spans="1:141" x14ac:dyDescent="0.2">
      <c r="A172" s="57" t="s">
        <v>198</v>
      </c>
      <c r="B172" s="73">
        <v>0.1753568103039829</v>
      </c>
      <c r="C172" s="73">
        <v>0.17344522767793724</v>
      </c>
      <c r="D172" s="73">
        <v>0.17220254919924954</v>
      </c>
      <c r="E172" s="77">
        <v>9.5881799919372551E-3</v>
      </c>
      <c r="F172" s="77">
        <v>7.7602827707807876E-3</v>
      </c>
      <c r="G172" s="77">
        <v>8.5904647976899704E-3</v>
      </c>
      <c r="H172" s="81">
        <v>45</v>
      </c>
      <c r="I172" s="81">
        <v>44</v>
      </c>
      <c r="J172" s="81">
        <v>43</v>
      </c>
      <c r="K172" s="88">
        <v>9.9920863020226645E-3</v>
      </c>
      <c r="L172" s="91"/>
      <c r="M172" s="123"/>
      <c r="N172" s="77"/>
      <c r="O172" s="81"/>
      <c r="P172" s="88"/>
    </row>
    <row r="173" spans="1:141" x14ac:dyDescent="0.2">
      <c r="A173" s="57" t="s">
        <v>147</v>
      </c>
      <c r="B173" s="73">
        <v>3.2474302589434172E-2</v>
      </c>
      <c r="C173" s="73">
        <v>3.3401615898344145E-2</v>
      </c>
      <c r="D173" s="73">
        <v>3.4411745844822865E-2</v>
      </c>
      <c r="E173" s="77">
        <v>1.8654076364238249E-2</v>
      </c>
      <c r="F173" s="77">
        <v>1.7003660155293813E-2</v>
      </c>
      <c r="G173" s="77">
        <v>1.8390265736562869E-2</v>
      </c>
      <c r="H173" s="81">
        <v>27</v>
      </c>
      <c r="I173" s="81">
        <v>28</v>
      </c>
      <c r="J173" s="81">
        <v>28</v>
      </c>
      <c r="K173" s="88">
        <v>1.8390265736562869E-2</v>
      </c>
      <c r="L173" s="91"/>
      <c r="M173" s="123"/>
      <c r="N173" s="77"/>
      <c r="O173" s="81"/>
      <c r="P173" s="88"/>
    </row>
    <row r="174" spans="1:141" x14ac:dyDescent="0.2">
      <c r="A174" s="57" t="s">
        <v>1083</v>
      </c>
      <c r="B174" s="73">
        <v>4.7481078937391293E-2</v>
      </c>
      <c r="C174" s="73">
        <v>4.7525109544947923E-2</v>
      </c>
      <c r="D174" s="73">
        <v>4.9098947395485086E-2</v>
      </c>
      <c r="E174" s="77">
        <v>2.9601990659864907E-2</v>
      </c>
      <c r="F174" s="77">
        <v>2.239285512769924E-2</v>
      </c>
      <c r="G174" s="77">
        <v>2.5203121839649147E-2</v>
      </c>
      <c r="H174" s="81">
        <v>28</v>
      </c>
      <c r="I174" s="81">
        <v>27</v>
      </c>
      <c r="J174" s="81">
        <v>28</v>
      </c>
      <c r="K174" s="88">
        <v>2.5965922767444357E-2</v>
      </c>
      <c r="L174" s="91"/>
      <c r="M174" s="123"/>
      <c r="N174" s="77"/>
      <c r="O174" s="83"/>
      <c r="P174" s="89"/>
    </row>
    <row r="175" spans="1:141" x14ac:dyDescent="0.2">
      <c r="A175" s="57" t="s">
        <v>145</v>
      </c>
      <c r="B175" s="73">
        <v>5.86906897963555E-2</v>
      </c>
      <c r="C175" s="73">
        <v>5.6151979491230845E-2</v>
      </c>
      <c r="D175" s="73">
        <v>5.571214374986827E-2</v>
      </c>
      <c r="E175" s="77">
        <v>3.2091500595197955E-2</v>
      </c>
      <c r="F175" s="77">
        <v>2.9364298357864929E-2</v>
      </c>
      <c r="G175" s="77">
        <v>2.8432107338111738E-2</v>
      </c>
      <c r="H175" s="81">
        <v>28</v>
      </c>
      <c r="I175" s="81">
        <v>28</v>
      </c>
      <c r="J175" s="81">
        <v>29</v>
      </c>
      <c r="K175" s="88">
        <v>2.8432107338111738E-2</v>
      </c>
      <c r="L175" s="57"/>
      <c r="N175" s="77"/>
      <c r="O175" s="57"/>
      <c r="P175" s="57"/>
    </row>
    <row r="176" spans="1:141" x14ac:dyDescent="0.2">
      <c r="A176" s="57" t="s">
        <v>160</v>
      </c>
      <c r="B176" s="74">
        <v>1</v>
      </c>
      <c r="C176" s="74">
        <v>0.99999998101293064</v>
      </c>
      <c r="D176" s="74">
        <v>1</v>
      </c>
      <c r="E176" s="78">
        <v>1.509483244254472E-2</v>
      </c>
      <c r="F176" s="78">
        <v>1.3050544088612892E-2</v>
      </c>
      <c r="G176" s="78">
        <v>1.3977825869762334E-2</v>
      </c>
      <c r="H176" s="82">
        <v>385</v>
      </c>
      <c r="I176" s="83">
        <v>394</v>
      </c>
      <c r="J176" s="83">
        <v>394</v>
      </c>
      <c r="K176" s="89">
        <v>1.8450434822179403E-2</v>
      </c>
      <c r="L176" s="57"/>
      <c r="N176" s="77"/>
      <c r="O176" s="57"/>
      <c r="P176" s="57"/>
    </row>
    <row r="177" spans="1:16" x14ac:dyDescent="0.2">
      <c r="A177" s="57"/>
      <c r="B177" s="74"/>
      <c r="C177" s="74"/>
      <c r="D177" s="74"/>
      <c r="E177" s="78"/>
      <c r="F177" s="78"/>
      <c r="G177" s="78"/>
      <c r="H177" s="82"/>
      <c r="I177" s="83"/>
      <c r="J177" s="83"/>
      <c r="K177" s="89"/>
      <c r="L177" s="57"/>
      <c r="N177" s="77"/>
      <c r="O177" s="57"/>
      <c r="P177" s="57"/>
    </row>
    <row r="178" spans="1:16" x14ac:dyDescent="0.2">
      <c r="A178" s="57"/>
      <c r="B178" s="74"/>
      <c r="C178" s="74"/>
      <c r="D178" s="74"/>
      <c r="E178" s="78"/>
      <c r="F178" s="78"/>
      <c r="G178" s="78"/>
      <c r="H178" s="82"/>
      <c r="I178" s="83"/>
      <c r="J178" s="83"/>
      <c r="K178" s="89"/>
      <c r="L178" s="57"/>
      <c r="N178" s="77"/>
      <c r="O178" s="57"/>
      <c r="P178" s="57"/>
    </row>
    <row r="179" spans="1:16" x14ac:dyDescent="0.2">
      <c r="A179" s="38" t="s">
        <v>136</v>
      </c>
      <c r="B179" s="90" t="s">
        <v>160</v>
      </c>
      <c r="C179" s="5" t="s">
        <v>181</v>
      </c>
      <c r="D179" s="5" t="s">
        <v>182</v>
      </c>
      <c r="E179" s="5" t="s">
        <v>192</v>
      </c>
      <c r="F179" s="12" t="s">
        <v>183</v>
      </c>
      <c r="G179" s="12" t="s">
        <v>184</v>
      </c>
      <c r="H179" s="59" t="s">
        <v>1</v>
      </c>
      <c r="I179" s="123" t="s">
        <v>137</v>
      </c>
      <c r="J179" s="123"/>
      <c r="K179" s="123"/>
    </row>
    <row r="180" spans="1:16" x14ac:dyDescent="0.2">
      <c r="A180" s="38" t="s">
        <v>202</v>
      </c>
      <c r="B180" s="90" t="s">
        <v>1</v>
      </c>
      <c r="C180" s="5"/>
      <c r="D180" s="5" t="s">
        <v>185</v>
      </c>
      <c r="E180" s="5"/>
      <c r="F180" s="12" t="s">
        <v>186</v>
      </c>
      <c r="G180" s="12" t="s">
        <v>186</v>
      </c>
      <c r="H180" s="59" t="s">
        <v>171</v>
      </c>
      <c r="I180" s="123" t="s">
        <v>539</v>
      </c>
      <c r="J180" s="123"/>
      <c r="K180" s="123"/>
      <c r="L180" s="123"/>
      <c r="N180" s="123"/>
    </row>
    <row r="181" spans="1:16" ht="14.1" customHeight="1" x14ac:dyDescent="0.2">
      <c r="A181" s="38"/>
      <c r="B181" s="90" t="s">
        <v>200</v>
      </c>
      <c r="C181" s="5"/>
      <c r="D181" s="5" t="s">
        <v>187</v>
      </c>
      <c r="E181" s="5"/>
      <c r="F181" s="12" t="s">
        <v>188</v>
      </c>
      <c r="G181" s="97" t="s">
        <v>188</v>
      </c>
      <c r="H181" s="20" t="s">
        <v>105</v>
      </c>
      <c r="I181" s="123"/>
      <c r="J181" s="123"/>
      <c r="K181" s="123"/>
      <c r="L181" s="123"/>
      <c r="N181" s="123"/>
    </row>
    <row r="182" spans="1:16" customFormat="1" x14ac:dyDescent="0.2">
      <c r="A182" s="107" t="s">
        <v>1368</v>
      </c>
      <c r="B182" s="107"/>
      <c r="C182" s="107" t="s">
        <v>1355</v>
      </c>
      <c r="D182" s="107" t="s">
        <v>579</v>
      </c>
      <c r="E182" s="107" t="s">
        <v>1369</v>
      </c>
      <c r="F182" s="94">
        <v>2.08</v>
      </c>
      <c r="G182" s="94">
        <v>1.72</v>
      </c>
      <c r="H182" s="95">
        <f t="shared" ref="H182:H206" si="0">F182/G182-1</f>
        <v>0.2093023255813955</v>
      </c>
      <c r="I182" s="107" t="s">
        <v>142</v>
      </c>
    </row>
    <row r="183" spans="1:16" customFormat="1" x14ac:dyDescent="0.2">
      <c r="A183" s="107" t="s">
        <v>1383</v>
      </c>
      <c r="B183" s="107"/>
      <c r="C183" s="107" t="s">
        <v>1355</v>
      </c>
      <c r="D183" s="107" t="s">
        <v>579</v>
      </c>
      <c r="E183" s="107" t="s">
        <v>1384</v>
      </c>
      <c r="F183" s="94">
        <v>1.04</v>
      </c>
      <c r="G183" s="94">
        <v>0.96</v>
      </c>
      <c r="H183" s="95">
        <f t="shared" si="0"/>
        <v>8.3333333333333481E-2</v>
      </c>
      <c r="I183" s="107" t="s">
        <v>198</v>
      </c>
    </row>
    <row r="184" spans="1:16" customFormat="1" x14ac:dyDescent="0.2">
      <c r="A184" s="107" t="s">
        <v>1354</v>
      </c>
      <c r="B184" s="107"/>
      <c r="C184" s="107" t="s">
        <v>1355</v>
      </c>
      <c r="D184" s="107" t="s">
        <v>579</v>
      </c>
      <c r="E184" s="107" t="s">
        <v>1356</v>
      </c>
      <c r="F184" s="214">
        <v>3.52</v>
      </c>
      <c r="G184" s="214">
        <v>2.8</v>
      </c>
      <c r="H184" s="95">
        <f t="shared" si="0"/>
        <v>0.25714285714285734</v>
      </c>
      <c r="I184" s="107" t="s">
        <v>146</v>
      </c>
    </row>
    <row r="185" spans="1:16" customFormat="1" x14ac:dyDescent="0.2">
      <c r="A185" s="107" t="s">
        <v>1370</v>
      </c>
      <c r="B185" s="107"/>
      <c r="C185" s="107" t="s">
        <v>1355</v>
      </c>
      <c r="D185" s="107" t="s">
        <v>579</v>
      </c>
      <c r="E185" s="107" t="s">
        <v>1371</v>
      </c>
      <c r="F185" s="94">
        <v>7.25</v>
      </c>
      <c r="G185" s="94">
        <v>6.85</v>
      </c>
      <c r="H185" s="95">
        <f t="shared" si="0"/>
        <v>5.8394160583941757E-2</v>
      </c>
      <c r="I185" s="107" t="s">
        <v>142</v>
      </c>
    </row>
    <row r="186" spans="1:16" customFormat="1" x14ac:dyDescent="0.2">
      <c r="A186" s="107" t="s">
        <v>998</v>
      </c>
      <c r="B186" s="107" t="s">
        <v>841</v>
      </c>
      <c r="C186" s="107" t="s">
        <v>1355</v>
      </c>
      <c r="D186" s="107" t="s">
        <v>579</v>
      </c>
      <c r="E186" s="107" t="s">
        <v>491</v>
      </c>
      <c r="F186" s="94">
        <v>1.88</v>
      </c>
      <c r="G186" s="94">
        <v>1.8</v>
      </c>
      <c r="H186" s="95">
        <f t="shared" si="0"/>
        <v>4.4444444444444287E-2</v>
      </c>
      <c r="I186" s="107" t="s">
        <v>143</v>
      </c>
    </row>
    <row r="187" spans="1:16" customFormat="1" x14ac:dyDescent="0.2">
      <c r="A187" s="107" t="s">
        <v>1389</v>
      </c>
      <c r="B187" s="107"/>
      <c r="C187" s="107" t="s">
        <v>1355</v>
      </c>
      <c r="D187" s="107" t="s">
        <v>579</v>
      </c>
      <c r="E187" s="107" t="s">
        <v>1390</v>
      </c>
      <c r="F187" s="94">
        <v>4.4000000000000004</v>
      </c>
      <c r="G187" s="94">
        <v>4.18</v>
      </c>
      <c r="H187" s="95">
        <f t="shared" si="0"/>
        <v>5.2631578947368585E-2</v>
      </c>
      <c r="I187" s="107" t="s">
        <v>146</v>
      </c>
    </row>
    <row r="188" spans="1:16" customFormat="1" x14ac:dyDescent="0.2">
      <c r="A188" s="107" t="s">
        <v>1357</v>
      </c>
      <c r="B188" s="107"/>
      <c r="C188" s="107" t="s">
        <v>1355</v>
      </c>
      <c r="D188" s="107" t="s">
        <v>579</v>
      </c>
      <c r="E188" s="107" t="s">
        <v>1358</v>
      </c>
      <c r="F188" s="214">
        <v>0.5</v>
      </c>
      <c r="G188" s="214">
        <v>0.44</v>
      </c>
      <c r="H188" s="95">
        <f t="shared" si="0"/>
        <v>0.13636363636363646</v>
      </c>
      <c r="I188" s="107" t="s">
        <v>141</v>
      </c>
    </row>
    <row r="189" spans="1:16" customFormat="1" x14ac:dyDescent="0.2">
      <c r="A189" s="107" t="s">
        <v>1303</v>
      </c>
      <c r="B189" s="107"/>
      <c r="C189" s="107" t="s">
        <v>1355</v>
      </c>
      <c r="D189" s="107" t="s">
        <v>579</v>
      </c>
      <c r="E189" s="107" t="s">
        <v>1304</v>
      </c>
      <c r="F189" s="214">
        <v>4</v>
      </c>
      <c r="G189" s="214">
        <v>2.67</v>
      </c>
      <c r="H189" s="95">
        <f t="shared" si="0"/>
        <v>0.49812734082397014</v>
      </c>
      <c r="I189" s="107" t="s">
        <v>197</v>
      </c>
    </row>
    <row r="190" spans="1:16" customFormat="1" x14ac:dyDescent="0.2">
      <c r="A190" s="107" t="s">
        <v>1372</v>
      </c>
      <c r="B190" s="107"/>
      <c r="C190" s="107" t="s">
        <v>1355</v>
      </c>
      <c r="D190" s="107" t="s">
        <v>579</v>
      </c>
      <c r="E190" s="107" t="s">
        <v>1373</v>
      </c>
      <c r="F190" s="94">
        <v>4.88</v>
      </c>
      <c r="G190" s="94">
        <v>4.6399999999999997</v>
      </c>
      <c r="H190" s="95">
        <f t="shared" si="0"/>
        <v>5.1724137931034475E-2</v>
      </c>
      <c r="I190" s="107" t="s">
        <v>795</v>
      </c>
    </row>
    <row r="191" spans="1:16" customFormat="1" x14ac:dyDescent="0.2">
      <c r="A191" s="107" t="s">
        <v>1385</v>
      </c>
      <c r="B191" s="107"/>
      <c r="C191" s="107" t="s">
        <v>1355</v>
      </c>
      <c r="D191" s="107" t="s">
        <v>579</v>
      </c>
      <c r="E191" s="107" t="s">
        <v>1386</v>
      </c>
      <c r="F191" s="94">
        <v>2.2000000000000002</v>
      </c>
      <c r="G191" s="94">
        <v>1.68</v>
      </c>
      <c r="H191" s="95">
        <f t="shared" si="0"/>
        <v>0.30952380952380976</v>
      </c>
      <c r="I191" s="107" t="s">
        <v>146</v>
      </c>
    </row>
    <row r="192" spans="1:16" customFormat="1" x14ac:dyDescent="0.2">
      <c r="A192" s="107" t="s">
        <v>1359</v>
      </c>
      <c r="B192" s="107"/>
      <c r="C192" s="107" t="s">
        <v>1355</v>
      </c>
      <c r="D192" s="107" t="s">
        <v>579</v>
      </c>
      <c r="E192" s="107" t="s">
        <v>1360</v>
      </c>
      <c r="F192" s="214">
        <v>4.4000000000000004</v>
      </c>
      <c r="G192" s="214">
        <v>3.76</v>
      </c>
      <c r="H192" s="95">
        <f t="shared" si="0"/>
        <v>0.17021276595744705</v>
      </c>
      <c r="I192" s="107" t="s">
        <v>146</v>
      </c>
    </row>
    <row r="193" spans="1:9" customFormat="1" x14ac:dyDescent="0.2">
      <c r="A193" s="107" t="s">
        <v>1391</v>
      </c>
      <c r="B193" s="107"/>
      <c r="C193" s="107" t="s">
        <v>1355</v>
      </c>
      <c r="D193" s="107" t="s">
        <v>579</v>
      </c>
      <c r="E193" s="107" t="s">
        <v>1392</v>
      </c>
      <c r="F193" s="94">
        <v>2.5</v>
      </c>
      <c r="G193" s="94">
        <v>2.41</v>
      </c>
      <c r="H193" s="95">
        <f t="shared" si="0"/>
        <v>3.734439834024883E-2</v>
      </c>
      <c r="I193" s="107" t="s">
        <v>795</v>
      </c>
    </row>
    <row r="194" spans="1:9" customFormat="1" x14ac:dyDescent="0.2">
      <c r="A194" s="107" t="s">
        <v>1393</v>
      </c>
      <c r="B194" s="107"/>
      <c r="C194" s="107" t="s">
        <v>1355</v>
      </c>
      <c r="D194" s="107" t="s">
        <v>579</v>
      </c>
      <c r="E194" s="107" t="s">
        <v>1394</v>
      </c>
      <c r="F194" s="94">
        <v>0.6</v>
      </c>
      <c r="G194" s="94">
        <v>0.3</v>
      </c>
      <c r="H194" s="95">
        <f t="shared" si="0"/>
        <v>1</v>
      </c>
      <c r="I194" s="107" t="s">
        <v>147</v>
      </c>
    </row>
    <row r="195" spans="1:9" customFormat="1" x14ac:dyDescent="0.2">
      <c r="A195" s="107" t="s">
        <v>1005</v>
      </c>
      <c r="B195" s="107" t="s">
        <v>841</v>
      </c>
      <c r="C195" s="107" t="s">
        <v>1355</v>
      </c>
      <c r="D195" s="107" t="s">
        <v>579</v>
      </c>
      <c r="E195" s="107" t="s">
        <v>678</v>
      </c>
      <c r="F195" s="214">
        <v>5.04</v>
      </c>
      <c r="G195" s="214">
        <v>4.76</v>
      </c>
      <c r="H195" s="95">
        <f t="shared" si="0"/>
        <v>5.8823529411764719E-2</v>
      </c>
      <c r="I195" s="107" t="s">
        <v>140</v>
      </c>
    </row>
    <row r="196" spans="1:9" customFormat="1" x14ac:dyDescent="0.2">
      <c r="A196" s="107" t="s">
        <v>1374</v>
      </c>
      <c r="B196" s="107"/>
      <c r="C196" s="107" t="s">
        <v>1355</v>
      </c>
      <c r="D196" s="107" t="s">
        <v>579</v>
      </c>
      <c r="E196" s="107" t="s">
        <v>1375</v>
      </c>
      <c r="F196" s="94">
        <v>0.83</v>
      </c>
      <c r="G196" s="94">
        <v>0.79</v>
      </c>
      <c r="H196" s="95">
        <f t="shared" si="0"/>
        <v>5.0632911392404889E-2</v>
      </c>
      <c r="I196" s="107" t="s">
        <v>142</v>
      </c>
    </row>
    <row r="197" spans="1:9" customFormat="1" x14ac:dyDescent="0.2">
      <c r="A197" s="107" t="s">
        <v>1361</v>
      </c>
      <c r="B197" s="107"/>
      <c r="C197" s="107" t="s">
        <v>1355</v>
      </c>
      <c r="D197" s="107" t="s">
        <v>579</v>
      </c>
      <c r="E197" s="107" t="s">
        <v>1362</v>
      </c>
      <c r="F197" s="214">
        <v>1.5</v>
      </c>
      <c r="G197" s="214">
        <v>1</v>
      </c>
      <c r="H197" s="95">
        <f t="shared" si="0"/>
        <v>0.5</v>
      </c>
      <c r="I197" s="107" t="s">
        <v>197</v>
      </c>
    </row>
    <row r="198" spans="1:9" customFormat="1" x14ac:dyDescent="0.2">
      <c r="A198" s="107" t="s">
        <v>1376</v>
      </c>
      <c r="B198" s="107"/>
      <c r="C198" s="107" t="s">
        <v>1355</v>
      </c>
      <c r="D198" s="107" t="s">
        <v>579</v>
      </c>
      <c r="E198" s="107" t="s">
        <v>1377</v>
      </c>
      <c r="F198" s="94">
        <v>1.4</v>
      </c>
      <c r="G198" s="94">
        <v>1.36</v>
      </c>
      <c r="H198" s="95">
        <f t="shared" si="0"/>
        <v>2.9411764705882248E-2</v>
      </c>
      <c r="I198" s="107" t="s">
        <v>140</v>
      </c>
    </row>
    <row r="199" spans="1:9" customFormat="1" x14ac:dyDescent="0.2">
      <c r="A199" s="107" t="s">
        <v>885</v>
      </c>
      <c r="B199" s="107" t="s">
        <v>841</v>
      </c>
      <c r="C199" s="107" t="s">
        <v>1355</v>
      </c>
      <c r="D199" s="107" t="s">
        <v>579</v>
      </c>
      <c r="E199" s="107" t="s">
        <v>884</v>
      </c>
      <c r="F199" s="214">
        <v>4.68</v>
      </c>
      <c r="G199" s="214">
        <v>4.24</v>
      </c>
      <c r="H199" s="95">
        <f t="shared" si="0"/>
        <v>0.10377358490566024</v>
      </c>
      <c r="I199" s="107" t="s">
        <v>147</v>
      </c>
    </row>
    <row r="200" spans="1:9" customFormat="1" x14ac:dyDescent="0.2">
      <c r="A200" s="107" t="s">
        <v>1378</v>
      </c>
      <c r="B200" s="107"/>
      <c r="C200" s="107" t="s">
        <v>1355</v>
      </c>
      <c r="D200" s="107" t="s">
        <v>579</v>
      </c>
      <c r="E200" s="107" t="s">
        <v>1379</v>
      </c>
      <c r="F200" s="94">
        <v>4.41</v>
      </c>
      <c r="G200" s="94">
        <v>4.3600000000000003</v>
      </c>
      <c r="H200" s="95">
        <f t="shared" si="0"/>
        <v>1.1467889908256756E-2</v>
      </c>
      <c r="I200" s="107" t="s">
        <v>140</v>
      </c>
    </row>
    <row r="201" spans="1:9" customFormat="1" x14ac:dyDescent="0.2">
      <c r="A201" s="107" t="s">
        <v>1363</v>
      </c>
      <c r="B201" s="107"/>
      <c r="C201" s="107" t="s">
        <v>1355</v>
      </c>
      <c r="D201" s="107" t="s">
        <v>579</v>
      </c>
      <c r="E201" s="107" t="s">
        <v>689</v>
      </c>
      <c r="F201" s="214">
        <v>1.24</v>
      </c>
      <c r="G201" s="214">
        <v>1.1399999999999999</v>
      </c>
      <c r="H201" s="95">
        <f t="shared" si="0"/>
        <v>8.7719298245614086E-2</v>
      </c>
      <c r="I201" s="107" t="s">
        <v>146</v>
      </c>
    </row>
    <row r="202" spans="1:9" customFormat="1" x14ac:dyDescent="0.2">
      <c r="A202" s="107" t="s">
        <v>1364</v>
      </c>
      <c r="B202" s="107"/>
      <c r="C202" s="107" t="s">
        <v>1355</v>
      </c>
      <c r="D202" s="107" t="s">
        <v>579</v>
      </c>
      <c r="E202" s="107" t="s">
        <v>1365</v>
      </c>
      <c r="F202" s="214">
        <v>2.84</v>
      </c>
      <c r="G202" s="214">
        <v>2.3199999999999998</v>
      </c>
      <c r="H202" s="95">
        <f t="shared" si="0"/>
        <v>0.22413793103448287</v>
      </c>
      <c r="I202" s="107" t="s">
        <v>795</v>
      </c>
    </row>
    <row r="203" spans="1:9" customFormat="1" x14ac:dyDescent="0.2">
      <c r="A203" s="107" t="s">
        <v>1380</v>
      </c>
      <c r="B203" s="107"/>
      <c r="C203" s="107" t="s">
        <v>1355</v>
      </c>
      <c r="D203" s="107" t="s">
        <v>579</v>
      </c>
      <c r="E203" s="107" t="s">
        <v>1381</v>
      </c>
      <c r="F203" s="94">
        <v>2.2400000000000002</v>
      </c>
      <c r="G203" s="94">
        <v>2</v>
      </c>
      <c r="H203" s="95">
        <f t="shared" si="0"/>
        <v>0.12000000000000011</v>
      </c>
      <c r="I203" s="107" t="s">
        <v>198</v>
      </c>
    </row>
    <row r="204" spans="1:9" customFormat="1" x14ac:dyDescent="0.2">
      <c r="A204" s="107" t="s">
        <v>1401</v>
      </c>
      <c r="B204" s="107"/>
      <c r="C204" s="107" t="s">
        <v>1355</v>
      </c>
      <c r="D204" s="107" t="s">
        <v>579</v>
      </c>
      <c r="E204" s="107" t="s">
        <v>811</v>
      </c>
      <c r="F204" s="94">
        <v>1.18</v>
      </c>
      <c r="G204" s="94">
        <v>1.04</v>
      </c>
      <c r="H204" s="95">
        <f>F204/G204-1</f>
        <v>0.13461538461538458</v>
      </c>
      <c r="I204" s="107" t="s">
        <v>146</v>
      </c>
    </row>
    <row r="205" spans="1:9" customFormat="1" x14ac:dyDescent="0.2">
      <c r="A205" s="107" t="s">
        <v>1387</v>
      </c>
      <c r="B205" s="107"/>
      <c r="C205" s="107" t="s">
        <v>1355</v>
      </c>
      <c r="D205" s="107" t="s">
        <v>579</v>
      </c>
      <c r="E205" s="107" t="s">
        <v>1388</v>
      </c>
      <c r="F205" s="94">
        <v>1.52</v>
      </c>
      <c r="G205" s="94">
        <v>1.45</v>
      </c>
      <c r="H205" s="95">
        <f t="shared" si="0"/>
        <v>4.8275862068965614E-2</v>
      </c>
      <c r="I205" s="107" t="s">
        <v>795</v>
      </c>
    </row>
    <row r="206" spans="1:9" customFormat="1" x14ac:dyDescent="0.2">
      <c r="A206" s="107" t="s">
        <v>1366</v>
      </c>
      <c r="B206" s="107"/>
      <c r="C206" s="107" t="s">
        <v>1355</v>
      </c>
      <c r="D206" s="107" t="s">
        <v>579</v>
      </c>
      <c r="E206" s="107" t="s">
        <v>1367</v>
      </c>
      <c r="F206" s="214">
        <v>2.6</v>
      </c>
      <c r="G206" s="214">
        <v>2.2999999999999998</v>
      </c>
      <c r="H206" s="95">
        <f t="shared" si="0"/>
        <v>0.13043478260869579</v>
      </c>
      <c r="I206" s="107" t="s">
        <v>140</v>
      </c>
    </row>
    <row r="207" spans="1:9" customFormat="1" x14ac:dyDescent="0.2">
      <c r="A207" s="107"/>
      <c r="B207" s="107"/>
      <c r="C207" s="107"/>
      <c r="D207" s="107"/>
      <c r="E207" s="107"/>
      <c r="F207" s="214"/>
      <c r="G207" s="214"/>
      <c r="H207" s="95"/>
      <c r="I207" s="107"/>
    </row>
    <row r="208" spans="1:9" customFormat="1" x14ac:dyDescent="0.2">
      <c r="A208" s="107" t="s">
        <v>1397</v>
      </c>
      <c r="B208" s="107"/>
      <c r="C208" s="107" t="s">
        <v>1355</v>
      </c>
      <c r="D208" s="107" t="s">
        <v>159</v>
      </c>
      <c r="E208" s="107" t="s">
        <v>516</v>
      </c>
      <c r="F208" s="94">
        <v>1.1100000000000001</v>
      </c>
      <c r="G208" s="94">
        <v>2.08</v>
      </c>
      <c r="H208" s="95">
        <f>F208/G208-1</f>
        <v>-0.46634615384615385</v>
      </c>
      <c r="I208" s="107" t="s">
        <v>866</v>
      </c>
    </row>
    <row r="209" spans="1:26" customFormat="1" x14ac:dyDescent="0.2">
      <c r="A209" s="131" t="s">
        <v>1299</v>
      </c>
      <c r="B209" s="107"/>
      <c r="C209" s="107" t="s">
        <v>1355</v>
      </c>
      <c r="D209" s="107" t="s">
        <v>159</v>
      </c>
      <c r="E209" s="107" t="s">
        <v>1300</v>
      </c>
      <c r="F209" s="94">
        <v>0.6</v>
      </c>
      <c r="G209" s="94">
        <v>2.2400000000000002</v>
      </c>
      <c r="H209" s="95">
        <f>F209/G209-1</f>
        <v>-0.73214285714285721</v>
      </c>
      <c r="I209" s="107" t="s">
        <v>197</v>
      </c>
    </row>
    <row r="210" spans="1:26" customFormat="1" x14ac:dyDescent="0.2">
      <c r="A210" s="131"/>
      <c r="B210" s="107"/>
      <c r="C210" s="107"/>
      <c r="D210" s="107"/>
      <c r="E210" s="107"/>
      <c r="F210" s="94"/>
      <c r="G210" s="94"/>
      <c r="H210" s="95"/>
      <c r="I210" s="107"/>
    </row>
    <row r="211" spans="1:26" x14ac:dyDescent="0.2">
      <c r="A211" s="67" t="s">
        <v>1402</v>
      </c>
      <c r="B211" s="98"/>
      <c r="C211" s="98"/>
      <c r="D211" s="98"/>
      <c r="F211" s="139"/>
      <c r="G211" s="140"/>
      <c r="H211" s="136"/>
      <c r="Q211"/>
      <c r="R211"/>
      <c r="S211"/>
      <c r="T211"/>
      <c r="U211"/>
      <c r="V211"/>
      <c r="W211"/>
      <c r="X211"/>
      <c r="Y211"/>
      <c r="Z211"/>
    </row>
    <row r="212" spans="1:26" x14ac:dyDescent="0.2">
      <c r="A212" s="67"/>
      <c r="B212" s="98"/>
      <c r="C212" s="98"/>
      <c r="D212" s="98"/>
      <c r="F212" s="139"/>
      <c r="G212" s="140"/>
      <c r="H212" s="136"/>
    </row>
    <row r="214" spans="1:26" ht="12.75" customHeight="1" x14ac:dyDescent="0.2">
      <c r="A214" s="279" t="s">
        <v>617</v>
      </c>
      <c r="B214" s="279"/>
      <c r="C214" s="279"/>
      <c r="D214" s="279"/>
      <c r="E214" s="279"/>
      <c r="F214" s="279"/>
      <c r="G214" s="279"/>
      <c r="H214" s="279"/>
      <c r="I214" s="279"/>
      <c r="J214" s="279"/>
      <c r="K214" s="279"/>
      <c r="L214" s="279"/>
    </row>
    <row r="215" spans="1:26" x14ac:dyDescent="0.2">
      <c r="A215" s="279"/>
      <c r="B215" s="279"/>
      <c r="C215" s="279"/>
      <c r="D215" s="279"/>
      <c r="E215" s="279"/>
      <c r="F215" s="279"/>
      <c r="G215" s="279"/>
      <c r="H215" s="279"/>
      <c r="I215" s="279"/>
      <c r="J215" s="279"/>
      <c r="K215" s="279"/>
      <c r="L215" s="279"/>
    </row>
    <row r="216" spans="1:26" x14ac:dyDescent="0.2">
      <c r="A216" s="279"/>
      <c r="B216" s="279"/>
      <c r="C216" s="279"/>
      <c r="D216" s="279"/>
      <c r="E216" s="279"/>
      <c r="F216" s="279"/>
      <c r="G216" s="279"/>
      <c r="H216" s="279"/>
      <c r="I216" s="279"/>
      <c r="J216" s="279"/>
      <c r="K216" s="279"/>
      <c r="L216" s="279"/>
    </row>
    <row r="217" spans="1:26" x14ac:dyDescent="0.2">
      <c r="A217" s="279"/>
      <c r="B217" s="279"/>
      <c r="C217" s="279"/>
      <c r="D217" s="279"/>
      <c r="E217" s="279"/>
      <c r="F217" s="279"/>
      <c r="G217" s="279"/>
      <c r="H217" s="279"/>
      <c r="I217" s="279"/>
      <c r="J217" s="279"/>
      <c r="K217" s="279"/>
      <c r="L217" s="279"/>
    </row>
    <row r="218" spans="1:26" x14ac:dyDescent="0.2">
      <c r="A218" s="279"/>
      <c r="B218" s="279"/>
      <c r="C218" s="279"/>
      <c r="D218" s="279"/>
      <c r="E218" s="279"/>
      <c r="F218" s="279"/>
      <c r="G218" s="279"/>
      <c r="H218" s="279"/>
      <c r="I218" s="279"/>
      <c r="J218" s="279"/>
      <c r="K218" s="279"/>
      <c r="L218" s="279"/>
    </row>
    <row r="219" spans="1:26" x14ac:dyDescent="0.2">
      <c r="A219" s="279"/>
      <c r="B219" s="279"/>
      <c r="C219" s="279"/>
      <c r="D219" s="279"/>
      <c r="E219" s="279"/>
      <c r="F219" s="279"/>
      <c r="G219" s="279"/>
      <c r="H219" s="279"/>
      <c r="I219" s="279"/>
      <c r="J219" s="279"/>
      <c r="K219" s="279"/>
      <c r="L219" s="279"/>
    </row>
    <row r="220" spans="1:26" x14ac:dyDescent="0.2">
      <c r="A220" s="279"/>
      <c r="B220" s="279"/>
      <c r="C220" s="279"/>
      <c r="D220" s="279"/>
      <c r="E220" s="279"/>
      <c r="F220" s="279"/>
      <c r="G220" s="279"/>
      <c r="H220" s="279"/>
      <c r="I220" s="279"/>
      <c r="J220" s="279"/>
      <c r="K220" s="279"/>
      <c r="L220" s="279"/>
    </row>
    <row r="221" spans="1:26" x14ac:dyDescent="0.2">
      <c r="A221" s="279"/>
      <c r="B221" s="279"/>
      <c r="C221" s="279"/>
      <c r="D221" s="279"/>
      <c r="E221" s="279"/>
      <c r="F221" s="279"/>
      <c r="G221" s="279"/>
      <c r="H221" s="279"/>
      <c r="I221" s="279"/>
      <c r="J221" s="279"/>
      <c r="K221" s="279"/>
      <c r="L221" s="279"/>
    </row>
    <row r="222" spans="1:26" x14ac:dyDescent="0.2">
      <c r="A222" s="279"/>
      <c r="B222" s="279"/>
      <c r="C222" s="279"/>
      <c r="D222" s="279"/>
      <c r="E222" s="279"/>
      <c r="F222" s="279"/>
      <c r="G222" s="279"/>
      <c r="H222" s="279"/>
      <c r="I222" s="279"/>
      <c r="J222" s="279"/>
      <c r="K222" s="279"/>
      <c r="L222" s="279"/>
    </row>
    <row r="223" spans="1:26" x14ac:dyDescent="0.2">
      <c r="A223" s="279"/>
      <c r="B223" s="279"/>
      <c r="C223" s="279"/>
      <c r="D223" s="279"/>
      <c r="E223" s="279"/>
      <c r="F223" s="279"/>
      <c r="G223" s="279"/>
      <c r="H223" s="279"/>
      <c r="I223" s="279"/>
      <c r="J223" s="279"/>
      <c r="K223" s="279"/>
      <c r="L223" s="279"/>
    </row>
  </sheetData>
  <mergeCells count="2">
    <mergeCell ref="H2:P3"/>
    <mergeCell ref="A214:L223"/>
  </mergeCells>
  <hyperlinks>
    <hyperlink ref="E4" r:id="rId1" xr:uid="{98D29636-AAE6-4DCD-92E3-03B330EDF352}"/>
    <hyperlink ref="C4" r:id="rId2" xr:uid="{3A80CCC5-49D2-4B99-8803-876B402EE182}"/>
  </hyperlinks>
  <pageMargins left="0.7" right="0.7" top="0.75" bottom="0.75" header="0.3" footer="0.3"/>
  <pageSetup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7DAFB-8896-464C-BFB9-5B9C662314B5}">
  <dimension ref="A1:EK272"/>
  <sheetViews>
    <sheetView workbookViewId="0">
      <selection activeCell="B1" sqref="B1"/>
    </sheetView>
  </sheetViews>
  <sheetFormatPr defaultColWidth="9.140625" defaultRowHeight="12.75" x14ac:dyDescent="0.2"/>
  <cols>
    <col min="1" max="1" width="32.7109375" style="100" customWidth="1"/>
    <col min="2" max="2" width="15.42578125" style="100" customWidth="1"/>
    <col min="3" max="3" width="24" style="100" customWidth="1"/>
    <col min="4" max="4" width="15.5703125" style="100" bestFit="1" customWidth="1"/>
    <col min="5" max="5" width="15.5703125" style="99" bestFit="1" customWidth="1"/>
    <col min="6" max="6" width="10.42578125" style="100" bestFit="1" customWidth="1"/>
    <col min="7" max="7" width="12.42578125" style="100" customWidth="1"/>
    <col min="8" max="8" width="11.28515625" style="100" bestFit="1" customWidth="1"/>
    <col min="9" max="9" width="10.7109375" style="100" customWidth="1"/>
    <col min="10" max="10" width="10.5703125" style="100" customWidth="1"/>
    <col min="11" max="11" width="10.42578125" style="100" customWidth="1"/>
    <col min="12" max="12" width="11.28515625" style="100" bestFit="1" customWidth="1"/>
    <col min="13" max="13" width="17.140625" style="100" customWidth="1"/>
    <col min="14" max="16" width="12.5703125" style="100" bestFit="1" customWidth="1"/>
    <col min="17" max="17" width="6.28515625" style="100" bestFit="1" customWidth="1"/>
    <col min="18" max="18" width="10.140625" style="100" bestFit="1" customWidth="1"/>
    <col min="19" max="19" width="11.7109375" style="100" customWidth="1"/>
    <col min="20" max="20" width="8.28515625" style="100" bestFit="1" customWidth="1"/>
    <col min="21" max="21" width="14.5703125" style="100" bestFit="1" customWidth="1"/>
    <col min="22" max="22" width="7.42578125" style="100" bestFit="1" customWidth="1"/>
    <col min="23" max="16384" width="9.140625" style="100"/>
  </cols>
  <sheetData>
    <row r="1" spans="1:26" ht="15.75" x14ac:dyDescent="0.25">
      <c r="A1" s="5" t="s">
        <v>558</v>
      </c>
      <c r="B1" s="215"/>
      <c r="C1" s="154">
        <f>D164</f>
        <v>44620</v>
      </c>
      <c r="D1" s="226"/>
      <c r="E1" s="153"/>
      <c r="F1" s="231"/>
      <c r="G1" s="236"/>
      <c r="H1" s="199"/>
      <c r="I1" s="199"/>
      <c r="J1" s="199"/>
      <c r="K1" s="223"/>
      <c r="L1" s="223"/>
      <c r="M1" s="223"/>
      <c r="N1" s="236"/>
      <c r="O1" s="244"/>
      <c r="P1" s="244"/>
      <c r="Q1" s="245"/>
      <c r="R1" s="244"/>
      <c r="S1" s="244"/>
      <c r="T1" s="244"/>
      <c r="U1" s="246"/>
      <c r="V1" s="134"/>
    </row>
    <row r="2" spans="1:26" ht="15.75" x14ac:dyDescent="0.25">
      <c r="A2" s="39" t="s">
        <v>580</v>
      </c>
      <c r="B2" s="98"/>
      <c r="C2" s="143"/>
      <c r="D2" s="47"/>
      <c r="E2" s="47"/>
      <c r="F2" s="232"/>
      <c r="G2" s="236"/>
      <c r="H2" s="236"/>
      <c r="I2" s="237"/>
      <c r="J2" s="236"/>
      <c r="K2" s="238"/>
      <c r="L2" s="238"/>
      <c r="M2" s="238"/>
      <c r="N2" s="238"/>
      <c r="O2" s="203"/>
      <c r="P2" s="203"/>
      <c r="Q2" s="203"/>
      <c r="R2" s="203"/>
      <c r="S2" s="203"/>
      <c r="T2" s="203"/>
      <c r="U2" s="203"/>
    </row>
    <row r="3" spans="1:26" ht="15.75" x14ac:dyDescent="0.25">
      <c r="A3" s="39" t="s">
        <v>1335</v>
      </c>
      <c r="B3" s="98"/>
      <c r="C3" s="98"/>
      <c r="D3" s="47"/>
      <c r="E3" s="47"/>
      <c r="F3" s="232"/>
      <c r="G3" s="236"/>
      <c r="H3" s="236"/>
      <c r="I3" s="237"/>
      <c r="J3" s="236"/>
      <c r="K3" s="238"/>
      <c r="L3" s="238"/>
      <c r="M3" s="238"/>
      <c r="N3" s="238"/>
      <c r="O3" s="203"/>
      <c r="P3" s="203"/>
      <c r="Q3" s="203"/>
      <c r="R3" s="203"/>
      <c r="S3" s="203"/>
      <c r="T3" s="203"/>
      <c r="U3" s="203"/>
    </row>
    <row r="4" spans="1:26" s="7" customFormat="1" ht="15.75" x14ac:dyDescent="0.25">
      <c r="A4" s="98"/>
      <c r="B4" s="126"/>
      <c r="C4" s="207" t="s">
        <v>591</v>
      </c>
      <c r="D4" s="126"/>
      <c r="E4" s="127" t="s">
        <v>559</v>
      </c>
      <c r="F4" s="232"/>
      <c r="G4" s="236"/>
      <c r="H4" s="236"/>
      <c r="I4" s="236"/>
      <c r="J4" s="237"/>
      <c r="K4" s="236"/>
      <c r="L4" s="238"/>
      <c r="M4" s="238"/>
      <c r="N4" s="238"/>
      <c r="O4" s="246"/>
      <c r="P4" s="203"/>
      <c r="Q4" s="203"/>
      <c r="R4" s="203"/>
      <c r="S4" s="203"/>
      <c r="T4" s="203"/>
      <c r="U4" s="203"/>
      <c r="V4" s="203"/>
      <c r="W4" s="203"/>
      <c r="X4" s="203"/>
      <c r="Y4" s="100"/>
      <c r="Z4" s="100"/>
    </row>
    <row r="5" spans="1:26" s="7" customFormat="1" ht="15.75" x14ac:dyDescent="0.25">
      <c r="A5" s="98"/>
      <c r="B5" s="126"/>
      <c r="C5" s="207"/>
      <c r="D5" s="126"/>
      <c r="E5" s="127"/>
      <c r="F5" s="232"/>
      <c r="G5" s="236"/>
      <c r="H5" s="239"/>
      <c r="I5" s="236"/>
      <c r="J5" s="239"/>
      <c r="K5" s="240"/>
      <c r="L5" s="240"/>
      <c r="M5" s="238"/>
      <c r="N5" s="238"/>
      <c r="O5" s="241"/>
      <c r="P5" s="241"/>
      <c r="Q5" s="241"/>
      <c r="R5" s="241"/>
      <c r="S5" s="241"/>
      <c r="T5" s="241"/>
      <c r="U5" s="241"/>
      <c r="V5" s="241"/>
      <c r="W5" s="241"/>
      <c r="X5" s="241"/>
    </row>
    <row r="6" spans="1:26" s="7" customFormat="1" ht="15.75" x14ac:dyDescent="0.25">
      <c r="A6" s="98"/>
      <c r="B6" s="126"/>
      <c r="C6" s="207"/>
      <c r="D6" s="126"/>
      <c r="E6" s="127"/>
      <c r="F6" s="146"/>
      <c r="G6" s="239"/>
      <c r="H6" s="282" t="s">
        <v>1235</v>
      </c>
      <c r="I6" s="283"/>
      <c r="J6" s="283"/>
      <c r="K6" s="283"/>
      <c r="L6" s="283"/>
      <c r="M6" s="283"/>
      <c r="N6" s="283"/>
      <c r="O6" s="241"/>
      <c r="P6" s="241"/>
      <c r="Q6" s="241"/>
      <c r="R6" s="241"/>
      <c r="S6" s="241"/>
      <c r="T6" s="241"/>
      <c r="U6" s="241"/>
      <c r="V6" s="241"/>
      <c r="W6" s="241"/>
      <c r="X6" s="241"/>
    </row>
    <row r="7" spans="1:26" s="7" customFormat="1" ht="15.75" x14ac:dyDescent="0.25">
      <c r="A7" s="187" t="s">
        <v>726</v>
      </c>
      <c r="B7" s="196"/>
      <c r="C7" s="196"/>
      <c r="D7" s="191"/>
      <c r="E7" s="191"/>
      <c r="F7" s="146"/>
      <c r="G7" s="239"/>
      <c r="H7" s="283"/>
      <c r="I7" s="283"/>
      <c r="J7" s="283"/>
      <c r="K7" s="283"/>
      <c r="L7" s="283"/>
      <c r="M7" s="283"/>
      <c r="N7" s="283"/>
      <c r="O7" s="248"/>
      <c r="P7" s="241"/>
      <c r="Q7" s="241"/>
      <c r="R7" s="241"/>
      <c r="S7" s="241"/>
      <c r="T7" s="241"/>
      <c r="U7" s="241"/>
      <c r="V7" s="241"/>
      <c r="W7" s="241"/>
      <c r="X7" s="241"/>
      <c r="Y7" s="241"/>
    </row>
    <row r="8" spans="1:26" s="7" customFormat="1" ht="15.75" x14ac:dyDescent="0.25">
      <c r="A8" s="144" t="s">
        <v>727</v>
      </c>
      <c r="B8" s="196"/>
      <c r="C8" s="196"/>
      <c r="D8" s="191"/>
      <c r="E8" s="191"/>
      <c r="F8" s="146"/>
      <c r="G8" s="233"/>
      <c r="H8" s="283"/>
      <c r="I8" s="283"/>
      <c r="J8" s="283"/>
      <c r="K8" s="283"/>
      <c r="L8" s="283"/>
      <c r="M8" s="283"/>
      <c r="N8" s="283"/>
      <c r="O8" s="249"/>
      <c r="T8" s="241"/>
      <c r="U8" s="241"/>
      <c r="V8" s="241"/>
      <c r="W8" s="241"/>
      <c r="X8" s="241"/>
      <c r="Y8" s="241"/>
    </row>
    <row r="9" spans="1:26" s="7" customFormat="1" ht="15.75" x14ac:dyDescent="0.25">
      <c r="A9" s="187"/>
      <c r="B9" s="189" t="s">
        <v>728</v>
      </c>
      <c r="C9" s="189" t="s">
        <v>729</v>
      </c>
      <c r="D9" s="190" t="s">
        <v>730</v>
      </c>
      <c r="E9" s="190" t="s">
        <v>731</v>
      </c>
      <c r="F9" s="146"/>
      <c r="G9" s="146"/>
      <c r="H9" s="283"/>
      <c r="I9" s="283"/>
      <c r="J9" s="283"/>
      <c r="K9" s="283"/>
      <c r="L9" s="283"/>
      <c r="M9" s="283"/>
      <c r="N9" s="283"/>
      <c r="O9" s="249"/>
      <c r="T9" s="241"/>
      <c r="U9" s="241"/>
      <c r="V9" s="241"/>
      <c r="W9" s="241"/>
      <c r="X9" s="241"/>
    </row>
    <row r="10" spans="1:26" s="7" customFormat="1" ht="15.75" x14ac:dyDescent="0.25">
      <c r="A10" s="187"/>
      <c r="B10" s="189" t="s">
        <v>579</v>
      </c>
      <c r="C10" s="189" t="s">
        <v>579</v>
      </c>
      <c r="D10" s="190"/>
      <c r="E10" s="190"/>
      <c r="F10" s="146"/>
      <c r="G10" s="146"/>
      <c r="H10" s="283"/>
      <c r="I10" s="283"/>
      <c r="J10" s="283"/>
      <c r="K10" s="283"/>
      <c r="L10" s="283"/>
      <c r="M10" s="283"/>
      <c r="N10" s="283"/>
      <c r="O10" s="249"/>
      <c r="T10" s="241"/>
      <c r="U10" s="241"/>
      <c r="V10" s="241"/>
      <c r="W10" s="241"/>
      <c r="X10" s="241"/>
    </row>
    <row r="11" spans="1:26" s="7" customFormat="1" ht="15.75" x14ac:dyDescent="0.25">
      <c r="A11" s="144">
        <v>2022</v>
      </c>
      <c r="B11" s="196">
        <v>9.5200000000000007E-2</v>
      </c>
      <c r="C11" s="196">
        <v>0.1386</v>
      </c>
      <c r="D11" s="191">
        <v>4</v>
      </c>
      <c r="E11" s="191">
        <v>0</v>
      </c>
      <c r="F11" s="146"/>
      <c r="G11" s="146"/>
      <c r="H11" s="283"/>
      <c r="I11" s="283"/>
      <c r="J11" s="283"/>
      <c r="K11" s="283"/>
      <c r="L11" s="283"/>
      <c r="M11" s="283"/>
      <c r="N11" s="283"/>
      <c r="O11" s="249"/>
      <c r="T11" s="241"/>
      <c r="U11" s="241"/>
      <c r="V11" s="241"/>
      <c r="W11" s="241"/>
      <c r="X11" s="241"/>
    </row>
    <row r="12" spans="1:26" s="7" customFormat="1" x14ac:dyDescent="0.2">
      <c r="A12" s="144">
        <v>2021</v>
      </c>
      <c r="B12" s="196">
        <v>8.3299999999999999E-2</v>
      </c>
      <c r="C12" s="196">
        <v>0.1176</v>
      </c>
      <c r="D12" s="191">
        <v>10</v>
      </c>
      <c r="E12" s="191">
        <v>1</v>
      </c>
      <c r="F12" s="146"/>
      <c r="G12" s="146"/>
      <c r="H12" s="283"/>
      <c r="I12" s="283"/>
      <c r="J12" s="283"/>
      <c r="K12" s="283"/>
      <c r="L12" s="283"/>
      <c r="M12" s="283"/>
      <c r="N12" s="283"/>
      <c r="O12" s="249"/>
    </row>
    <row r="13" spans="1:26" s="7" customFormat="1" x14ac:dyDescent="0.2">
      <c r="A13" s="144">
        <v>2020</v>
      </c>
      <c r="B13" s="196">
        <v>6.25E-2</v>
      </c>
      <c r="C13" s="196">
        <v>8.6300000000000002E-2</v>
      </c>
      <c r="D13" s="191">
        <v>6</v>
      </c>
      <c r="E13" s="191">
        <v>42</v>
      </c>
      <c r="F13" s="146"/>
      <c r="G13" s="146"/>
      <c r="H13" s="283"/>
      <c r="I13" s="283"/>
      <c r="J13" s="283"/>
      <c r="K13" s="283"/>
      <c r="L13" s="283"/>
      <c r="M13" s="283"/>
      <c r="N13" s="283"/>
    </row>
    <row r="14" spans="1:26" s="7" customFormat="1" x14ac:dyDescent="0.2">
      <c r="A14" s="144">
        <v>2019</v>
      </c>
      <c r="B14" s="196">
        <v>8.6499999999999994E-2</v>
      </c>
      <c r="C14" s="196">
        <v>9.8000000000000004E-2</v>
      </c>
      <c r="D14" s="191">
        <v>6</v>
      </c>
      <c r="E14" s="191">
        <v>0</v>
      </c>
      <c r="F14" s="146"/>
      <c r="G14" s="146"/>
      <c r="H14" s="147"/>
      <c r="I14" s="146"/>
      <c r="J14" s="148"/>
      <c r="K14" s="148"/>
      <c r="L14" s="148"/>
      <c r="M14" s="148"/>
    </row>
    <row r="15" spans="1:26" s="7" customFormat="1" x14ac:dyDescent="0.2">
      <c r="A15" s="144">
        <v>2018</v>
      </c>
      <c r="B15" s="196">
        <v>0.10059999999999999</v>
      </c>
      <c r="C15" s="196">
        <v>0.1348</v>
      </c>
      <c r="D15" s="191">
        <v>8</v>
      </c>
      <c r="E15" s="191">
        <v>0</v>
      </c>
      <c r="F15" s="146"/>
      <c r="G15" s="146"/>
      <c r="H15" s="282" t="s">
        <v>1268</v>
      </c>
      <c r="I15" s="284"/>
      <c r="J15" s="284"/>
      <c r="K15" s="284"/>
      <c r="L15" s="284"/>
      <c r="M15" s="284"/>
      <c r="N15" s="284"/>
    </row>
    <row r="16" spans="1:26" s="7" customFormat="1" x14ac:dyDescent="0.2">
      <c r="A16" s="144">
        <v>2017</v>
      </c>
      <c r="B16" s="196">
        <v>8.6999999999999994E-2</v>
      </c>
      <c r="C16" s="196">
        <v>0.11360000000000001</v>
      </c>
      <c r="D16" s="191">
        <v>4</v>
      </c>
      <c r="E16" s="191">
        <v>2</v>
      </c>
      <c r="F16" s="146"/>
      <c r="G16" s="146"/>
      <c r="H16" s="284"/>
      <c r="I16" s="284"/>
      <c r="J16" s="284"/>
      <c r="K16" s="284"/>
      <c r="L16" s="284"/>
      <c r="M16" s="284"/>
      <c r="N16" s="284"/>
    </row>
    <row r="17" spans="1:21" s="7" customFormat="1" x14ac:dyDescent="0.2">
      <c r="A17" s="144">
        <v>2016</v>
      </c>
      <c r="B17" s="196">
        <v>8.2000000000000003E-2</v>
      </c>
      <c r="C17" s="196">
        <v>0.1051</v>
      </c>
      <c r="D17" s="191">
        <v>2</v>
      </c>
      <c r="E17" s="191">
        <v>2</v>
      </c>
      <c r="F17" s="146"/>
      <c r="G17" s="146"/>
      <c r="H17" s="284"/>
      <c r="I17" s="284"/>
      <c r="J17" s="284"/>
      <c r="K17" s="284"/>
      <c r="L17" s="284"/>
      <c r="M17" s="284"/>
      <c r="N17" s="284"/>
    </row>
    <row r="18" spans="1:21" s="7" customFormat="1" x14ac:dyDescent="0.2">
      <c r="A18" s="144">
        <v>2015</v>
      </c>
      <c r="B18" s="196">
        <v>0.1</v>
      </c>
      <c r="C18" s="196">
        <v>0.1308</v>
      </c>
      <c r="D18" s="191">
        <v>3</v>
      </c>
      <c r="E18" s="191">
        <v>3</v>
      </c>
      <c r="F18" s="146"/>
      <c r="G18" s="146"/>
      <c r="H18" s="284"/>
      <c r="I18" s="284"/>
      <c r="J18" s="284"/>
      <c r="K18" s="284"/>
      <c r="L18" s="284"/>
      <c r="M18" s="284"/>
      <c r="N18" s="284"/>
    </row>
    <row r="19" spans="1:21" s="7" customFormat="1" x14ac:dyDescent="0.2">
      <c r="A19" s="144">
        <v>2014</v>
      </c>
      <c r="B19" s="196">
        <v>0.1111</v>
      </c>
      <c r="C19" s="196">
        <v>0.17499999999999999</v>
      </c>
      <c r="D19" s="191">
        <v>8</v>
      </c>
      <c r="E19" s="191">
        <v>1</v>
      </c>
      <c r="F19" s="146"/>
      <c r="G19" s="146"/>
      <c r="H19" s="284"/>
      <c r="I19" s="284"/>
      <c r="J19" s="284"/>
      <c r="K19" s="284"/>
      <c r="L19" s="284"/>
      <c r="M19" s="284"/>
      <c r="N19" s="284"/>
    </row>
    <row r="20" spans="1:21" s="7" customFormat="1" x14ac:dyDescent="0.2">
      <c r="A20" s="144">
        <v>2013</v>
      </c>
      <c r="B20" s="196">
        <v>0.1176</v>
      </c>
      <c r="C20" s="196">
        <v>0.20380000000000001</v>
      </c>
      <c r="D20" s="191">
        <v>19</v>
      </c>
      <c r="E20" s="191">
        <v>0</v>
      </c>
      <c r="F20" s="146"/>
      <c r="G20" s="146"/>
      <c r="H20" s="284"/>
      <c r="I20" s="284"/>
      <c r="J20" s="284"/>
      <c r="K20" s="284"/>
      <c r="L20" s="284"/>
      <c r="M20" s="284"/>
      <c r="N20" s="284"/>
    </row>
    <row r="21" spans="1:21" s="7" customFormat="1" x14ac:dyDescent="0.2">
      <c r="A21" s="144">
        <v>2012</v>
      </c>
      <c r="B21" s="196">
        <v>0.125</v>
      </c>
      <c r="C21" s="196">
        <v>0.20200000000000001</v>
      </c>
      <c r="D21" s="191">
        <v>14</v>
      </c>
      <c r="E21" s="191">
        <v>1</v>
      </c>
      <c r="F21" s="146"/>
      <c r="G21" s="146"/>
      <c r="H21" s="284"/>
      <c r="I21" s="284"/>
      <c r="J21" s="284"/>
      <c r="K21" s="284"/>
      <c r="L21" s="284"/>
      <c r="M21" s="284"/>
      <c r="N21" s="284"/>
    </row>
    <row r="22" spans="1:21" s="7" customFormat="1" x14ac:dyDescent="0.2">
      <c r="A22" s="98"/>
      <c r="B22" s="126"/>
      <c r="C22" s="207"/>
      <c r="D22" s="126"/>
      <c r="E22" s="127"/>
      <c r="F22" s="128"/>
      <c r="G22" s="146"/>
      <c r="H22" s="251"/>
      <c r="I22" s="251"/>
      <c r="J22" s="251"/>
      <c r="K22" s="251"/>
      <c r="L22" s="251"/>
      <c r="M22" s="251"/>
      <c r="N22" s="251"/>
    </row>
    <row r="23" spans="1:21" s="7" customFormat="1" x14ac:dyDescent="0.2">
      <c r="A23" s="98"/>
      <c r="B23" s="126"/>
      <c r="C23" s="207"/>
      <c r="D23" s="126"/>
      <c r="E23" s="127"/>
      <c r="F23" s="128"/>
      <c r="K23" s="145"/>
      <c r="L23" s="145"/>
      <c r="M23" s="172"/>
      <c r="N23" s="146"/>
      <c r="O23" s="146"/>
      <c r="P23" s="147"/>
      <c r="Q23" s="146"/>
      <c r="R23" s="148"/>
      <c r="S23" s="148"/>
      <c r="T23" s="148"/>
      <c r="U23" s="148"/>
    </row>
    <row r="24" spans="1:21" s="7" customFormat="1" x14ac:dyDescent="0.2">
      <c r="A24" s="158" t="s">
        <v>137</v>
      </c>
      <c r="B24" s="162" t="s">
        <v>160</v>
      </c>
      <c r="C24" s="163" t="s">
        <v>623</v>
      </c>
      <c r="D24" s="164" t="s">
        <v>624</v>
      </c>
      <c r="E24" s="165"/>
      <c r="F24" s="162" t="s">
        <v>160</v>
      </c>
      <c r="G24" s="163" t="s">
        <v>623</v>
      </c>
      <c r="H24" s="164" t="s">
        <v>624</v>
      </c>
      <c r="I24" s="165"/>
      <c r="J24" s="162" t="s">
        <v>160</v>
      </c>
      <c r="K24" s="163" t="s">
        <v>623</v>
      </c>
      <c r="L24" s="164" t="s">
        <v>624</v>
      </c>
      <c r="M24" s="172"/>
      <c r="N24" s="162" t="s">
        <v>160</v>
      </c>
      <c r="O24" s="163" t="s">
        <v>623</v>
      </c>
      <c r="P24" s="164" t="s">
        <v>624</v>
      </c>
      <c r="Q24" s="146"/>
      <c r="R24" s="148"/>
      <c r="S24" s="148"/>
      <c r="T24" s="148"/>
      <c r="U24" s="148"/>
    </row>
    <row r="25" spans="1:21" s="7" customFormat="1" x14ac:dyDescent="0.2">
      <c r="A25" s="159"/>
      <c r="B25" s="166" t="s">
        <v>107</v>
      </c>
      <c r="C25" s="167" t="s">
        <v>107</v>
      </c>
      <c r="D25" s="168" t="s">
        <v>107</v>
      </c>
      <c r="E25" s="165"/>
      <c r="F25" s="166" t="s">
        <v>156</v>
      </c>
      <c r="G25" s="167" t="s">
        <v>156</v>
      </c>
      <c r="H25" s="168" t="s">
        <v>156</v>
      </c>
      <c r="I25" s="165"/>
      <c r="J25" s="166" t="s">
        <v>482</v>
      </c>
      <c r="K25" s="167" t="s">
        <v>482</v>
      </c>
      <c r="L25" s="168" t="s">
        <v>482</v>
      </c>
      <c r="M25" s="172"/>
      <c r="N25" s="166" t="s">
        <v>645</v>
      </c>
      <c r="O25" s="167" t="s">
        <v>645</v>
      </c>
      <c r="P25" s="168" t="s">
        <v>645</v>
      </c>
      <c r="Q25" s="146"/>
      <c r="R25" s="148"/>
      <c r="S25" s="148"/>
      <c r="T25" s="148"/>
      <c r="U25" s="148"/>
    </row>
    <row r="26" spans="1:21" s="7" customFormat="1" x14ac:dyDescent="0.2">
      <c r="A26" s="161" t="s">
        <v>866</v>
      </c>
      <c r="B26" s="169">
        <v>27</v>
      </c>
      <c r="C26" s="170">
        <v>5</v>
      </c>
      <c r="D26" s="171">
        <v>16</v>
      </c>
      <c r="E26" s="172"/>
      <c r="F26" s="173">
        <v>9.4740042128319026E-3</v>
      </c>
      <c r="G26" s="175">
        <v>7.1337105677551091E-3</v>
      </c>
      <c r="H26" s="174">
        <v>1.3449857130078296E-2</v>
      </c>
      <c r="I26" s="172"/>
      <c r="J26" s="169">
        <v>13</v>
      </c>
      <c r="K26" s="170">
        <v>5</v>
      </c>
      <c r="L26" s="171">
        <v>5</v>
      </c>
      <c r="M26" s="172"/>
      <c r="N26" s="173">
        <v>4.2494717454215854E-2</v>
      </c>
      <c r="O26" s="175">
        <v>1.1505102867923816E-2</v>
      </c>
      <c r="P26" s="174">
        <v>3.3359240804126965E-2</v>
      </c>
      <c r="Q26" s="146"/>
      <c r="R26" s="148"/>
      <c r="S26" s="148"/>
      <c r="T26" s="148"/>
      <c r="U26" s="148"/>
    </row>
    <row r="27" spans="1:21" s="7" customFormat="1" x14ac:dyDescent="0.2">
      <c r="A27" s="161" t="s">
        <v>146</v>
      </c>
      <c r="B27" s="169">
        <v>60</v>
      </c>
      <c r="C27" s="170">
        <v>63</v>
      </c>
      <c r="D27" s="171">
        <v>86</v>
      </c>
      <c r="E27" s="172"/>
      <c r="F27" s="173">
        <v>7.2290964595808126E-3</v>
      </c>
      <c r="G27" s="175">
        <v>1.1150729303675814E-2</v>
      </c>
      <c r="H27" s="174">
        <v>1.0527717194839966E-2</v>
      </c>
      <c r="I27" s="172"/>
      <c r="J27" s="169">
        <v>34</v>
      </c>
      <c r="K27" s="170">
        <v>36</v>
      </c>
      <c r="L27" s="171">
        <v>35</v>
      </c>
      <c r="M27" s="172"/>
      <c r="N27" s="173">
        <v>1.8771968281126775E-2</v>
      </c>
      <c r="O27" s="175">
        <v>1.8630785746518642E-2</v>
      </c>
      <c r="P27" s="174">
        <v>2.3581756628786095E-2</v>
      </c>
      <c r="Q27" s="146"/>
      <c r="R27" s="148"/>
      <c r="S27" s="148"/>
      <c r="T27" s="148"/>
      <c r="U27" s="148"/>
    </row>
    <row r="28" spans="1:21" s="7" customFormat="1" x14ac:dyDescent="0.2">
      <c r="A28" s="161" t="s">
        <v>143</v>
      </c>
      <c r="B28" s="169">
        <v>32</v>
      </c>
      <c r="C28" s="170">
        <v>17</v>
      </c>
      <c r="D28" s="171">
        <v>30</v>
      </c>
      <c r="E28" s="172"/>
      <c r="F28" s="173">
        <v>2.4989049095023294E-2</v>
      </c>
      <c r="G28" s="175">
        <v>7.8821439607593101E-3</v>
      </c>
      <c r="H28" s="174">
        <v>1.3338761285257902E-2</v>
      </c>
      <c r="I28" s="172"/>
      <c r="J28" s="169">
        <v>31</v>
      </c>
      <c r="K28" s="170">
        <v>7</v>
      </c>
      <c r="L28" s="171">
        <v>18</v>
      </c>
      <c r="M28" s="172"/>
      <c r="N28" s="173">
        <v>2.5338273710879967E-2</v>
      </c>
      <c r="O28" s="175">
        <v>2.1592557879125476E-2</v>
      </c>
      <c r="P28" s="174">
        <v>2.2989669658153265E-2</v>
      </c>
      <c r="Q28" s="146"/>
      <c r="R28" s="148"/>
      <c r="S28" s="148"/>
      <c r="T28" s="148"/>
      <c r="U28" s="148"/>
    </row>
    <row r="29" spans="1:21" s="7" customFormat="1" x14ac:dyDescent="0.2">
      <c r="A29" s="161" t="s">
        <v>197</v>
      </c>
      <c r="B29" s="169">
        <v>21</v>
      </c>
      <c r="C29" s="170">
        <v>11</v>
      </c>
      <c r="D29" s="171">
        <v>31</v>
      </c>
      <c r="E29" s="172"/>
      <c r="F29" s="173">
        <v>3.6420534590571235E-2</v>
      </c>
      <c r="G29" s="175">
        <v>2.2380169581151865E-2</v>
      </c>
      <c r="H29" s="174">
        <v>7.0820636827871051E-3</v>
      </c>
      <c r="I29" s="172"/>
      <c r="J29" s="169">
        <v>21</v>
      </c>
      <c r="K29" s="170">
        <v>8</v>
      </c>
      <c r="L29" s="171">
        <v>8</v>
      </c>
      <c r="M29" s="172"/>
      <c r="N29" s="173">
        <v>3.6420534590571235E-2</v>
      </c>
      <c r="O29" s="175">
        <v>2.9328430945399324E-2</v>
      </c>
      <c r="P29" s="174">
        <v>1.6655043405467956E-2</v>
      </c>
      <c r="Q29" s="146"/>
      <c r="R29" s="148"/>
      <c r="S29" s="148"/>
      <c r="T29" s="148"/>
      <c r="U29" s="148"/>
    </row>
    <row r="30" spans="1:21" s="7" customFormat="1" ht="15.75" x14ac:dyDescent="0.25">
      <c r="A30" s="161" t="s">
        <v>142</v>
      </c>
      <c r="B30" s="169">
        <v>67</v>
      </c>
      <c r="C30" s="170">
        <v>61</v>
      </c>
      <c r="D30" s="171">
        <v>109</v>
      </c>
      <c r="E30" s="172"/>
      <c r="F30" s="173">
        <v>1.8233433982478058E-2</v>
      </c>
      <c r="G30" s="175">
        <v>2.2053959953404745E-2</v>
      </c>
      <c r="H30" s="174">
        <v>2.5753629286766253E-2</v>
      </c>
      <c r="I30" s="172"/>
      <c r="J30" s="169">
        <v>65</v>
      </c>
      <c r="K30" s="170">
        <v>57</v>
      </c>
      <c r="L30" s="171">
        <v>86</v>
      </c>
      <c r="M30" s="172"/>
      <c r="N30" s="173">
        <v>2.1376473221035652E-2</v>
      </c>
      <c r="O30" s="175">
        <v>2.3312773042223518E-2</v>
      </c>
      <c r="P30" s="174">
        <v>3.1695590583711221E-2</v>
      </c>
      <c r="Q30" s="146"/>
      <c r="R30" s="148"/>
      <c r="S30" s="148"/>
      <c r="T30" s="203"/>
      <c r="U30" s="148"/>
    </row>
    <row r="31" spans="1:21" s="7" customFormat="1" ht="15.75" x14ac:dyDescent="0.25">
      <c r="A31" s="161" t="s">
        <v>141</v>
      </c>
      <c r="B31" s="169">
        <v>64</v>
      </c>
      <c r="C31" s="170">
        <v>36</v>
      </c>
      <c r="D31" s="171">
        <v>80</v>
      </c>
      <c r="E31" s="172"/>
      <c r="F31" s="173">
        <v>1.6177969128999808E-2</v>
      </c>
      <c r="G31" s="175">
        <v>1.7796196965760725E-3</v>
      </c>
      <c r="H31" s="174">
        <v>1.1639944876089437E-3</v>
      </c>
      <c r="I31" s="172"/>
      <c r="J31" s="169">
        <v>40</v>
      </c>
      <c r="K31" s="170">
        <v>5</v>
      </c>
      <c r="L31" s="171">
        <v>9</v>
      </c>
      <c r="M31" s="172"/>
      <c r="N31" s="173">
        <v>1.9783534769774437E-2</v>
      </c>
      <c r="O31" s="175">
        <v>1.3479367733110419E-2</v>
      </c>
      <c r="P31" s="174">
        <v>7.1926013531691231E-3</v>
      </c>
      <c r="Q31" s="146"/>
      <c r="R31" s="148"/>
      <c r="S31" s="148"/>
      <c r="T31" s="241"/>
      <c r="U31" s="148"/>
    </row>
    <row r="32" spans="1:21" s="7" customFormat="1" ht="15.75" x14ac:dyDescent="0.25">
      <c r="A32" s="161" t="s">
        <v>140</v>
      </c>
      <c r="B32" s="169">
        <v>73</v>
      </c>
      <c r="C32" s="170">
        <v>68</v>
      </c>
      <c r="D32" s="171">
        <v>89</v>
      </c>
      <c r="E32" s="172"/>
      <c r="F32" s="173">
        <v>1.5461942600545569E-2</v>
      </c>
      <c r="G32" s="175">
        <v>8.7281144523207021E-3</v>
      </c>
      <c r="H32" s="174">
        <v>8.064503032323634E-3</v>
      </c>
      <c r="I32" s="172"/>
      <c r="J32" s="169">
        <v>63</v>
      </c>
      <c r="K32" s="170">
        <v>43</v>
      </c>
      <c r="L32" s="171">
        <v>56</v>
      </c>
      <c r="M32" s="172"/>
      <c r="N32" s="173">
        <v>1.7211254559839535E-2</v>
      </c>
      <c r="O32" s="175">
        <v>1.3633770769642369E-2</v>
      </c>
      <c r="P32" s="174">
        <v>1.2014192155389694E-2</v>
      </c>
      <c r="T32" s="241"/>
    </row>
    <row r="33" spans="1:26" s="7" customFormat="1" x14ac:dyDescent="0.2">
      <c r="A33" s="161" t="s">
        <v>198</v>
      </c>
      <c r="B33" s="169">
        <v>75</v>
      </c>
      <c r="C33" s="170">
        <v>58</v>
      </c>
      <c r="D33" s="171">
        <v>66</v>
      </c>
      <c r="E33" s="172"/>
      <c r="F33" s="173">
        <v>8.8729456538178316E-3</v>
      </c>
      <c r="G33" s="175">
        <v>4.78919920727268E-3</v>
      </c>
      <c r="H33" s="174">
        <v>2.4783884784381274E-3</v>
      </c>
      <c r="I33" s="172"/>
      <c r="J33" s="169">
        <v>43</v>
      </c>
      <c r="K33" s="170">
        <v>22</v>
      </c>
      <c r="L33" s="171">
        <v>15</v>
      </c>
      <c r="M33" s="172"/>
      <c r="N33" s="173">
        <v>1.0376244055733019E-2</v>
      </c>
      <c r="O33" s="175">
        <v>1.2935375875407299E-2</v>
      </c>
      <c r="P33" s="174">
        <v>1.1966805548537907E-2</v>
      </c>
    </row>
    <row r="34" spans="1:26" s="7" customFormat="1" x14ac:dyDescent="0.2">
      <c r="A34" s="161" t="s">
        <v>147</v>
      </c>
      <c r="B34" s="169">
        <v>28</v>
      </c>
      <c r="C34" s="170">
        <v>26</v>
      </c>
      <c r="D34" s="171">
        <v>37</v>
      </c>
      <c r="E34" s="172"/>
      <c r="F34" s="173">
        <v>1.8766990063439817E-2</v>
      </c>
      <c r="G34" s="175">
        <v>1.4216504772747957E-2</v>
      </c>
      <c r="H34" s="174">
        <v>9.8006567204889788E-3</v>
      </c>
      <c r="I34" s="172"/>
      <c r="J34" s="169">
        <v>28</v>
      </c>
      <c r="K34" s="170">
        <v>24</v>
      </c>
      <c r="L34" s="171">
        <v>25</v>
      </c>
      <c r="M34" s="172"/>
      <c r="N34" s="173">
        <v>1.8766990063439817E-2</v>
      </c>
      <c r="O34" s="175">
        <v>1.5447781540121689E-2</v>
      </c>
      <c r="P34" s="174">
        <v>1.5940079759079694E-2</v>
      </c>
    </row>
    <row r="35" spans="1:26" s="7" customFormat="1" x14ac:dyDescent="0.2">
      <c r="A35" s="161" t="s">
        <v>795</v>
      </c>
      <c r="B35" s="169">
        <v>29</v>
      </c>
      <c r="C35" s="170">
        <v>36</v>
      </c>
      <c r="D35" s="171">
        <v>49</v>
      </c>
      <c r="E35" s="172"/>
      <c r="F35" s="173">
        <v>2.6856562913413557E-2</v>
      </c>
      <c r="G35" s="175">
        <v>3.5202855477632196E-2</v>
      </c>
      <c r="H35" s="174">
        <v>3.3041382660536779E-2</v>
      </c>
      <c r="I35" s="172"/>
      <c r="J35" s="169">
        <v>28</v>
      </c>
      <c r="K35" s="170">
        <v>34</v>
      </c>
      <c r="L35" s="171">
        <v>40</v>
      </c>
      <c r="M35" s="172"/>
      <c r="N35" s="173">
        <v>2.7784676995032127E-2</v>
      </c>
      <c r="O35" s="175">
        <v>3.7928802511804527E-2</v>
      </c>
      <c r="P35" s="174">
        <v>3.8238058696537194E-2</v>
      </c>
    </row>
    <row r="36" spans="1:26" s="7" customFormat="1" x14ac:dyDescent="0.2">
      <c r="A36" s="161" t="s">
        <v>145</v>
      </c>
      <c r="B36" s="169">
        <v>29</v>
      </c>
      <c r="C36" s="170">
        <v>15</v>
      </c>
      <c r="D36" s="171">
        <v>8</v>
      </c>
      <c r="E36" s="172"/>
      <c r="F36" s="173">
        <v>3.1293447212455916E-2</v>
      </c>
      <c r="G36" s="175">
        <v>3.3318137723191359E-2</v>
      </c>
      <c r="H36" s="174">
        <v>2.5998418145142334E-2</v>
      </c>
      <c r="I36" s="172"/>
      <c r="J36" s="169">
        <v>29</v>
      </c>
      <c r="K36" s="170">
        <v>15</v>
      </c>
      <c r="L36" s="171">
        <v>8</v>
      </c>
      <c r="M36" s="172"/>
      <c r="N36" s="173">
        <v>3.1293447212455916E-2</v>
      </c>
      <c r="O36" s="175">
        <v>3.3318137723191359E-2</v>
      </c>
      <c r="P36" s="174">
        <v>2.5998418145142334E-2</v>
      </c>
    </row>
    <row r="37" spans="1:26" s="48" customFormat="1" x14ac:dyDescent="0.2">
      <c r="A37" s="161" t="s">
        <v>625</v>
      </c>
      <c r="B37" s="169">
        <v>505</v>
      </c>
      <c r="C37" s="170">
        <v>400</v>
      </c>
      <c r="D37" s="171">
        <v>601</v>
      </c>
      <c r="E37" s="172"/>
      <c r="F37" s="173">
        <v>1.4626452856451228E-2</v>
      </c>
      <c r="G37" s="175">
        <v>1.4050122623243549E-2</v>
      </c>
      <c r="H37" s="174">
        <v>1.2933752320915906E-2</v>
      </c>
      <c r="I37" s="172"/>
      <c r="J37" s="169">
        <v>395</v>
      </c>
      <c r="K37" s="170">
        <v>256</v>
      </c>
      <c r="L37" s="171">
        <v>305</v>
      </c>
      <c r="M37" s="172"/>
      <c r="N37" s="173">
        <v>1.9228088631404548E-2</v>
      </c>
      <c r="O37" s="175">
        <v>2.171784079293914E-2</v>
      </c>
      <c r="P37" s="174">
        <v>2.3647399876063745E-2</v>
      </c>
      <c r="Q37" s="7"/>
      <c r="R37" s="7"/>
      <c r="S37" s="7"/>
      <c r="T37" s="7"/>
      <c r="U37" s="7"/>
      <c r="V37" s="7"/>
      <c r="W37" s="7"/>
      <c r="X37" s="7"/>
      <c r="Y37" s="7"/>
      <c r="Z37" s="7"/>
    </row>
    <row r="38" spans="1:26" x14ac:dyDescent="0.2">
      <c r="A38" s="217"/>
      <c r="B38" s="169"/>
      <c r="C38" s="170"/>
      <c r="D38" s="171"/>
      <c r="E38" s="172"/>
      <c r="F38" s="173"/>
      <c r="G38" s="173"/>
      <c r="H38" s="174"/>
      <c r="I38" s="172"/>
      <c r="J38" s="169"/>
      <c r="K38" s="170"/>
      <c r="L38" s="171"/>
      <c r="N38" s="173"/>
      <c r="O38" s="175"/>
      <c r="P38" s="174"/>
      <c r="Q38" s="48"/>
      <c r="R38" s="48"/>
      <c r="S38" s="48"/>
      <c r="T38" s="48"/>
      <c r="U38" s="48"/>
      <c r="V38" s="48"/>
      <c r="W38" s="48"/>
      <c r="X38" s="48"/>
      <c r="Y38" s="48"/>
      <c r="Z38" s="48"/>
    </row>
    <row r="39" spans="1:26" x14ac:dyDescent="0.2">
      <c r="A39" s="160"/>
      <c r="B39" s="156"/>
      <c r="C39" s="157"/>
      <c r="D39" s="156"/>
      <c r="E39" s="157"/>
      <c r="F39" s="128"/>
      <c r="G39" s="7"/>
      <c r="H39" s="7"/>
      <c r="I39" s="7"/>
      <c r="J39" s="7"/>
      <c r="K39" s="145"/>
      <c r="L39" s="145"/>
      <c r="N39" s="146"/>
      <c r="O39" s="146"/>
      <c r="P39" s="147"/>
    </row>
    <row r="40" spans="1:26" x14ac:dyDescent="0.2">
      <c r="A40" s="5"/>
      <c r="B40" s="108" t="s">
        <v>138</v>
      </c>
      <c r="C40" s="12" t="s">
        <v>404</v>
      </c>
      <c r="D40" s="12" t="s">
        <v>195</v>
      </c>
      <c r="E40" s="108" t="s">
        <v>196</v>
      </c>
      <c r="F40" s="7"/>
      <c r="G40" s="48"/>
      <c r="K40" s="7"/>
      <c r="L40" s="7"/>
      <c r="N40" s="7"/>
      <c r="O40" s="7"/>
      <c r="P40" s="7"/>
    </row>
    <row r="41" spans="1:26" x14ac:dyDescent="0.2">
      <c r="A41" s="5" t="s">
        <v>1109</v>
      </c>
      <c r="B41" s="69">
        <v>71</v>
      </c>
      <c r="C41" s="69">
        <v>2</v>
      </c>
      <c r="D41" s="69">
        <v>2</v>
      </c>
      <c r="E41" s="69">
        <v>0</v>
      </c>
      <c r="F41" s="7"/>
      <c r="G41" s="48"/>
      <c r="K41" s="7"/>
      <c r="L41" s="7"/>
      <c r="N41" s="7"/>
      <c r="O41" s="7"/>
      <c r="P41" s="7"/>
    </row>
    <row r="42" spans="1:26" x14ac:dyDescent="0.2">
      <c r="A42" s="5" t="s">
        <v>1193</v>
      </c>
      <c r="B42" s="69">
        <v>72</v>
      </c>
      <c r="C42" s="69">
        <v>2</v>
      </c>
      <c r="D42" s="69">
        <v>1</v>
      </c>
      <c r="E42" s="69">
        <v>0</v>
      </c>
      <c r="F42" s="7"/>
      <c r="G42" s="48"/>
      <c r="K42" s="7"/>
      <c r="L42" s="7"/>
      <c r="N42" s="7"/>
      <c r="O42" s="7"/>
      <c r="P42" s="7"/>
    </row>
    <row r="43" spans="1:26" x14ac:dyDescent="0.2">
      <c r="A43" s="5" t="s">
        <v>1187</v>
      </c>
      <c r="B43" s="69">
        <v>71</v>
      </c>
      <c r="C43" s="69">
        <v>0</v>
      </c>
      <c r="D43" s="69">
        <v>0</v>
      </c>
      <c r="E43" s="69">
        <v>0</v>
      </c>
      <c r="F43" s="7"/>
      <c r="G43" s="48"/>
      <c r="K43" s="7"/>
      <c r="L43" s="7"/>
      <c r="N43" s="7"/>
      <c r="O43" s="7"/>
      <c r="P43" s="7"/>
    </row>
    <row r="44" spans="1:26" x14ac:dyDescent="0.2">
      <c r="A44" s="5" t="s">
        <v>1188</v>
      </c>
      <c r="B44" s="69">
        <v>69</v>
      </c>
      <c r="C44" s="69">
        <v>2</v>
      </c>
      <c r="D44" s="69">
        <v>2</v>
      </c>
      <c r="E44" s="69">
        <v>0</v>
      </c>
      <c r="F44" s="7"/>
      <c r="G44" s="48"/>
      <c r="K44" s="7"/>
      <c r="L44" s="7"/>
      <c r="N44" s="7"/>
      <c r="O44" s="7"/>
      <c r="P44" s="7"/>
    </row>
    <row r="45" spans="1:26" x14ac:dyDescent="0.2">
      <c r="A45" s="5" t="s">
        <v>1189</v>
      </c>
      <c r="B45" s="69">
        <v>69</v>
      </c>
      <c r="C45" s="69">
        <v>0</v>
      </c>
      <c r="D45" s="69">
        <v>0</v>
      </c>
      <c r="E45" s="69">
        <v>0</v>
      </c>
      <c r="F45" s="7"/>
      <c r="G45" s="48"/>
      <c r="K45" s="7"/>
      <c r="L45" s="7"/>
      <c r="N45" s="7"/>
      <c r="O45" s="7"/>
      <c r="P45" s="7"/>
    </row>
    <row r="46" spans="1:26" x14ac:dyDescent="0.2">
      <c r="A46" s="5" t="s">
        <v>1190</v>
      </c>
      <c r="B46" s="69">
        <v>66</v>
      </c>
      <c r="C46" s="69">
        <v>0</v>
      </c>
      <c r="D46" s="69">
        <v>1</v>
      </c>
      <c r="E46" s="69" t="s">
        <v>247</v>
      </c>
      <c r="F46" s="7"/>
      <c r="G46" s="48"/>
      <c r="K46" s="7"/>
      <c r="L46" s="7"/>
      <c r="N46" s="7"/>
      <c r="O46" s="7"/>
      <c r="P46" s="7"/>
    </row>
    <row r="47" spans="1:26" x14ac:dyDescent="0.2">
      <c r="A47" s="5" t="s">
        <v>1191</v>
      </c>
      <c r="B47" s="69">
        <v>65</v>
      </c>
      <c r="C47" s="69">
        <v>3</v>
      </c>
      <c r="D47" s="69">
        <v>8</v>
      </c>
      <c r="E47" s="69">
        <v>1</v>
      </c>
      <c r="F47" s="48"/>
      <c r="H47" s="48"/>
      <c r="I47" s="48"/>
      <c r="J47" s="48"/>
      <c r="K47" s="48"/>
      <c r="L47" s="48"/>
      <c r="N47" s="48"/>
      <c r="O47" s="48"/>
      <c r="P47" s="48"/>
    </row>
    <row r="48" spans="1:26" x14ac:dyDescent="0.2">
      <c r="A48" s="5" t="s">
        <v>1192</v>
      </c>
      <c r="B48" s="69">
        <v>73</v>
      </c>
      <c r="C48" s="69">
        <v>0</v>
      </c>
      <c r="D48" s="69">
        <v>3</v>
      </c>
      <c r="E48" s="69" t="s">
        <v>247</v>
      </c>
    </row>
    <row r="49" spans="1:26" s="7" customFormat="1" x14ac:dyDescent="0.2">
      <c r="A49" s="142"/>
      <c r="B49" s="106"/>
      <c r="C49" s="106"/>
      <c r="D49" s="106"/>
      <c r="E49" s="106"/>
      <c r="F49" s="100"/>
      <c r="G49" s="100"/>
      <c r="H49" s="100"/>
      <c r="I49" s="100"/>
      <c r="J49" s="100"/>
      <c r="K49" s="100"/>
      <c r="L49" s="100"/>
      <c r="M49" s="145"/>
      <c r="N49" s="100"/>
      <c r="O49" s="100"/>
      <c r="P49" s="100"/>
      <c r="Q49" s="100"/>
      <c r="R49" s="100"/>
      <c r="S49" s="100"/>
      <c r="T49" s="100"/>
      <c r="U49" s="100"/>
      <c r="V49" s="100"/>
      <c r="W49" s="100"/>
      <c r="X49" s="100"/>
      <c r="Y49" s="100"/>
      <c r="Z49" s="100"/>
    </row>
    <row r="50" spans="1:26" s="7" customFormat="1" x14ac:dyDescent="0.2">
      <c r="A50" s="116"/>
      <c r="B50" s="117" t="s">
        <v>194</v>
      </c>
      <c r="C50" s="117" t="s">
        <v>437</v>
      </c>
      <c r="D50" s="117" t="s">
        <v>438</v>
      </c>
      <c r="E50" s="117" t="s">
        <v>439</v>
      </c>
      <c r="F50" s="129"/>
      <c r="G50" s="100"/>
      <c r="L50" s="145"/>
      <c r="M50" s="145"/>
      <c r="N50" s="145"/>
      <c r="O50" s="146"/>
      <c r="P50" s="146"/>
      <c r="Q50" s="147"/>
      <c r="R50" s="146"/>
      <c r="S50" s="148"/>
      <c r="T50" s="148"/>
      <c r="U50" s="148"/>
      <c r="V50" s="148"/>
    </row>
    <row r="51" spans="1:26" s="7" customFormat="1" x14ac:dyDescent="0.2">
      <c r="A51" s="114" t="s">
        <v>1194</v>
      </c>
      <c r="B51" s="120">
        <v>110</v>
      </c>
      <c r="C51" s="121">
        <v>26.5</v>
      </c>
      <c r="D51" s="120">
        <v>106</v>
      </c>
      <c r="E51" s="120">
        <v>4</v>
      </c>
      <c r="F51" s="120"/>
      <c r="G51" s="121"/>
      <c r="H51" s="120"/>
      <c r="I51" s="120"/>
      <c r="L51" s="145"/>
      <c r="M51" s="145"/>
      <c r="N51" s="145"/>
      <c r="O51" s="146"/>
      <c r="P51" s="146"/>
      <c r="Q51" s="147"/>
      <c r="R51" s="146"/>
      <c r="S51" s="148"/>
      <c r="T51" s="148"/>
      <c r="U51" s="148"/>
      <c r="V51" s="148"/>
    </row>
    <row r="52" spans="1:26" s="7" customFormat="1" x14ac:dyDescent="0.2">
      <c r="A52" s="114" t="s">
        <v>1195</v>
      </c>
      <c r="B52" s="120">
        <v>107</v>
      </c>
      <c r="C52" s="121">
        <v>9.6999999999999993</v>
      </c>
      <c r="D52" s="120">
        <v>97</v>
      </c>
      <c r="E52" s="120">
        <v>10</v>
      </c>
      <c r="F52" s="120"/>
      <c r="G52" s="121"/>
      <c r="H52" s="120"/>
      <c r="I52" s="120"/>
      <c r="L52" s="145"/>
      <c r="M52" s="145"/>
      <c r="N52" s="145"/>
      <c r="O52" s="146"/>
      <c r="P52" s="146"/>
      <c r="Q52" s="147"/>
      <c r="R52" s="146"/>
      <c r="S52" s="148"/>
      <c r="T52" s="148"/>
      <c r="U52" s="148"/>
      <c r="V52" s="148"/>
    </row>
    <row r="53" spans="1:26" s="7" customFormat="1" x14ac:dyDescent="0.2">
      <c r="A53" s="114" t="s">
        <v>1196</v>
      </c>
      <c r="B53" s="120">
        <v>103</v>
      </c>
      <c r="C53" s="121">
        <v>50.5</v>
      </c>
      <c r="D53" s="120">
        <v>101</v>
      </c>
      <c r="E53" s="120">
        <v>2</v>
      </c>
      <c r="F53" s="120"/>
      <c r="G53" s="121"/>
      <c r="H53" s="120"/>
      <c r="I53" s="120"/>
      <c r="L53" s="145"/>
      <c r="M53" s="145"/>
      <c r="N53" s="145"/>
      <c r="O53" s="146"/>
      <c r="P53" s="146"/>
      <c r="Q53" s="147"/>
      <c r="R53" s="146"/>
      <c r="S53" s="148"/>
      <c r="T53" s="148"/>
      <c r="U53" s="148"/>
      <c r="V53" s="148"/>
    </row>
    <row r="54" spans="1:26" s="7" customFormat="1" x14ac:dyDescent="0.2">
      <c r="A54" s="114" t="s">
        <v>1197</v>
      </c>
      <c r="B54" s="120">
        <v>113</v>
      </c>
      <c r="C54" s="121" t="e">
        <v>#DIV/0!</v>
      </c>
      <c r="D54" s="120">
        <v>113</v>
      </c>
      <c r="E54" s="120">
        <v>0</v>
      </c>
      <c r="F54" s="120"/>
      <c r="G54" s="121"/>
      <c r="H54" s="120"/>
      <c r="I54" s="120"/>
      <c r="L54" s="145"/>
      <c r="M54" s="145"/>
      <c r="N54" s="145"/>
      <c r="O54" s="146"/>
      <c r="P54" s="146"/>
      <c r="Q54" s="147"/>
      <c r="R54" s="146"/>
      <c r="S54" s="148"/>
      <c r="T54" s="148"/>
      <c r="U54" s="148"/>
      <c r="V54" s="148"/>
    </row>
    <row r="55" spans="1:26" s="7" customFormat="1" x14ac:dyDescent="0.2">
      <c r="A55" s="114" t="s">
        <v>1198</v>
      </c>
      <c r="B55" s="120">
        <v>109</v>
      </c>
      <c r="C55" s="121">
        <v>53.5</v>
      </c>
      <c r="D55" s="120">
        <v>107</v>
      </c>
      <c r="E55" s="120">
        <v>2</v>
      </c>
      <c r="F55" s="120"/>
      <c r="G55" s="121"/>
      <c r="H55" s="120"/>
      <c r="I55" s="120"/>
      <c r="L55" s="145"/>
      <c r="M55" s="145"/>
      <c r="N55" s="145"/>
      <c r="O55" s="146"/>
      <c r="P55" s="146"/>
      <c r="Q55" s="147"/>
      <c r="R55" s="146"/>
      <c r="S55" s="148"/>
      <c r="T55" s="148"/>
      <c r="U55" s="148"/>
      <c r="V55" s="148"/>
    </row>
    <row r="56" spans="1:26" s="7" customFormat="1" x14ac:dyDescent="0.2">
      <c r="A56" s="114" t="s">
        <v>1199</v>
      </c>
      <c r="B56" s="120">
        <v>113</v>
      </c>
      <c r="C56" s="121" t="e">
        <v>#DIV/0!</v>
      </c>
      <c r="D56" s="120">
        <v>113</v>
      </c>
      <c r="E56" s="120">
        <v>0</v>
      </c>
      <c r="F56" s="120"/>
      <c r="G56" s="121"/>
      <c r="H56" s="120"/>
      <c r="I56" s="120"/>
      <c r="L56" s="145"/>
      <c r="M56" s="145"/>
      <c r="N56" s="145"/>
      <c r="O56" s="146"/>
      <c r="P56" s="146"/>
      <c r="Q56" s="147"/>
      <c r="R56" s="146"/>
      <c r="S56" s="148"/>
      <c r="T56" s="148"/>
      <c r="U56" s="148"/>
      <c r="V56" s="148"/>
    </row>
    <row r="57" spans="1:26" s="7" customFormat="1" x14ac:dyDescent="0.2">
      <c r="A57" s="114" t="s">
        <v>1200</v>
      </c>
      <c r="B57" s="120">
        <v>108</v>
      </c>
      <c r="C57" s="121">
        <v>53</v>
      </c>
      <c r="D57" s="120">
        <v>106</v>
      </c>
      <c r="E57" s="120">
        <v>2</v>
      </c>
      <c r="F57" s="120"/>
      <c r="G57" s="121"/>
      <c r="H57" s="120"/>
      <c r="I57" s="120"/>
      <c r="K57" s="145"/>
      <c r="L57" s="145"/>
      <c r="M57" s="145"/>
      <c r="N57" s="146"/>
      <c r="O57" s="146"/>
      <c r="P57" s="147"/>
      <c r="Q57" s="147"/>
      <c r="R57" s="146"/>
      <c r="S57" s="148"/>
      <c r="T57" s="148"/>
      <c r="U57" s="148"/>
      <c r="V57" s="148"/>
    </row>
    <row r="58" spans="1:26" s="7" customFormat="1" x14ac:dyDescent="0.2">
      <c r="A58" s="114" t="s">
        <v>1117</v>
      </c>
      <c r="B58" s="120">
        <v>108</v>
      </c>
      <c r="C58" s="121">
        <v>53</v>
      </c>
      <c r="D58" s="120">
        <v>106</v>
      </c>
      <c r="E58" s="120">
        <v>2</v>
      </c>
      <c r="F58" s="120"/>
      <c r="G58" s="121"/>
      <c r="H58" s="120"/>
      <c r="I58" s="120"/>
      <c r="K58" s="145"/>
      <c r="L58" s="145"/>
      <c r="M58" s="145"/>
      <c r="N58" s="146"/>
      <c r="O58" s="146"/>
      <c r="P58" s="147"/>
      <c r="Q58" s="146"/>
      <c r="R58" s="148"/>
      <c r="S58" s="148"/>
      <c r="T58" s="148"/>
      <c r="U58" s="148"/>
    </row>
    <row r="59" spans="1:26" s="7" customFormat="1" x14ac:dyDescent="0.2">
      <c r="A59" s="114"/>
      <c r="B59" s="115"/>
      <c r="C59" s="113"/>
      <c r="D59" s="115"/>
      <c r="E59" s="115"/>
      <c r="F59" s="115"/>
      <c r="K59" s="145"/>
      <c r="L59" s="145"/>
      <c r="M59" s="145"/>
      <c r="N59" s="146"/>
      <c r="O59" s="146"/>
      <c r="P59" s="147"/>
      <c r="Q59" s="146"/>
      <c r="R59" s="148"/>
      <c r="S59" s="148"/>
      <c r="T59" s="148"/>
      <c r="U59" s="148"/>
    </row>
    <row r="60" spans="1:26" s="7" customFormat="1" x14ac:dyDescent="0.2">
      <c r="A60" s="116" t="s">
        <v>440</v>
      </c>
      <c r="B60" s="117" t="s">
        <v>441</v>
      </c>
      <c r="C60" s="117" t="s">
        <v>171</v>
      </c>
      <c r="D60" s="117" t="s">
        <v>438</v>
      </c>
      <c r="E60" s="117" t="s">
        <v>439</v>
      </c>
      <c r="F60" s="117"/>
      <c r="K60" s="145"/>
      <c r="L60" s="145"/>
      <c r="M60" s="145"/>
      <c r="N60" s="146"/>
      <c r="O60" s="146"/>
      <c r="P60" s="147"/>
      <c r="Q60" s="146"/>
      <c r="R60" s="148"/>
      <c r="S60" s="148"/>
      <c r="T60" s="148"/>
      <c r="U60" s="148"/>
    </row>
    <row r="61" spans="1:26" s="7" customFormat="1" x14ac:dyDescent="0.2">
      <c r="A61" s="114" t="s">
        <v>1194</v>
      </c>
      <c r="B61" s="119">
        <v>9116.23</v>
      </c>
      <c r="C61" s="119">
        <v>7744.57</v>
      </c>
      <c r="D61" s="119">
        <v>8430.4</v>
      </c>
      <c r="E61" s="119">
        <v>-685.83</v>
      </c>
      <c r="F61" s="119"/>
      <c r="G61" s="119"/>
      <c r="H61" s="119"/>
      <c r="I61" s="119"/>
      <c r="K61" s="145"/>
      <c r="L61" s="145"/>
      <c r="M61" s="145"/>
      <c r="N61" s="146"/>
      <c r="O61" s="146"/>
      <c r="P61" s="147"/>
      <c r="Q61" s="146"/>
      <c r="R61" s="148"/>
      <c r="S61" s="148"/>
      <c r="T61" s="148"/>
      <c r="U61" s="148"/>
    </row>
    <row r="62" spans="1:26" s="7" customFormat="1" x14ac:dyDescent="0.2">
      <c r="A62" s="114" t="s">
        <v>1195</v>
      </c>
      <c r="B62" s="119">
        <v>11481.08</v>
      </c>
      <c r="C62" s="119">
        <v>3732.92</v>
      </c>
      <c r="D62" s="119">
        <v>7607</v>
      </c>
      <c r="E62" s="119">
        <v>-3874.08</v>
      </c>
      <c r="F62" s="119"/>
      <c r="G62" s="119"/>
      <c r="H62" s="119"/>
      <c r="I62" s="119"/>
      <c r="K62" s="145"/>
      <c r="L62" s="145"/>
      <c r="M62" s="145"/>
      <c r="N62" s="146"/>
      <c r="O62" s="146"/>
      <c r="P62" s="147"/>
      <c r="Q62" s="146"/>
      <c r="R62" s="148"/>
      <c r="S62" s="148"/>
      <c r="T62" s="148"/>
      <c r="U62" s="148"/>
    </row>
    <row r="63" spans="1:26" s="7" customFormat="1" x14ac:dyDescent="0.2">
      <c r="A63" s="114" t="s">
        <v>1196</v>
      </c>
      <c r="B63" s="119">
        <v>7991.21</v>
      </c>
      <c r="C63" s="119">
        <v>7615.9100000000008</v>
      </c>
      <c r="D63" s="119">
        <v>7803.56</v>
      </c>
      <c r="E63" s="119">
        <v>-187.65</v>
      </c>
      <c r="F63" s="119"/>
      <c r="G63" s="119"/>
      <c r="H63" s="119"/>
      <c r="I63" s="119"/>
      <c r="K63" s="145"/>
      <c r="L63" s="145"/>
      <c r="M63" s="145"/>
      <c r="N63" s="146"/>
      <c r="O63" s="146"/>
      <c r="P63" s="147"/>
      <c r="Q63" s="146"/>
      <c r="R63" s="148"/>
      <c r="S63" s="148"/>
      <c r="T63" s="148"/>
      <c r="U63" s="148"/>
    </row>
    <row r="64" spans="1:26" s="7" customFormat="1" x14ac:dyDescent="0.2">
      <c r="A64" s="114" t="s">
        <v>1197</v>
      </c>
      <c r="B64" s="119">
        <v>13516.890000000001</v>
      </c>
      <c r="C64" s="119">
        <v>13516.890000000001</v>
      </c>
      <c r="D64" s="119">
        <v>13516.890000000001</v>
      </c>
      <c r="E64" s="119">
        <v>0</v>
      </c>
      <c r="F64" s="119"/>
      <c r="G64" s="119"/>
      <c r="H64" s="119"/>
      <c r="I64" s="119"/>
      <c r="K64" s="145"/>
      <c r="L64" s="145"/>
      <c r="M64" s="145"/>
      <c r="N64" s="146"/>
      <c r="O64" s="146"/>
      <c r="P64" s="147"/>
      <c r="Q64" s="146"/>
      <c r="R64" s="148"/>
      <c r="S64" s="148"/>
      <c r="T64" s="148"/>
      <c r="U64" s="148"/>
    </row>
    <row r="65" spans="1:26" x14ac:dyDescent="0.2">
      <c r="A65" s="114" t="s">
        <v>1198</v>
      </c>
      <c r="B65" s="119">
        <v>12365.589999999998</v>
      </c>
      <c r="C65" s="119">
        <v>9510.31</v>
      </c>
      <c r="D65" s="119">
        <v>10937.949999999999</v>
      </c>
      <c r="E65" s="119">
        <v>-1427.64</v>
      </c>
      <c r="F65" s="119"/>
      <c r="G65" s="119"/>
      <c r="H65" s="119"/>
      <c r="I65" s="119"/>
      <c r="J65" s="7"/>
      <c r="K65" s="145"/>
      <c r="M65" s="145"/>
      <c r="N65" s="146"/>
      <c r="O65" s="146"/>
      <c r="Q65" s="146"/>
      <c r="R65" s="148"/>
      <c r="S65" s="148"/>
      <c r="T65" s="148"/>
      <c r="U65" s="148"/>
      <c r="V65" s="7"/>
      <c r="W65" s="7"/>
      <c r="X65" s="7"/>
      <c r="Y65" s="7"/>
      <c r="Z65" s="7"/>
    </row>
    <row r="66" spans="1:26" x14ac:dyDescent="0.2">
      <c r="A66" s="114" t="s">
        <v>1199</v>
      </c>
      <c r="B66" s="119">
        <v>8701.7100000000009</v>
      </c>
      <c r="C66" s="119">
        <v>8701.7100000000009</v>
      </c>
      <c r="D66" s="119">
        <v>8701.7100000000009</v>
      </c>
      <c r="E66" s="119">
        <v>0</v>
      </c>
      <c r="F66" s="119"/>
      <c r="G66" s="119"/>
      <c r="H66" s="119"/>
      <c r="I66" s="119"/>
      <c r="J66" s="7"/>
      <c r="K66" s="145"/>
      <c r="M66" s="145"/>
      <c r="N66" s="146"/>
      <c r="O66" s="146"/>
    </row>
    <row r="67" spans="1:26" x14ac:dyDescent="0.2">
      <c r="A67" s="114" t="s">
        <v>1200</v>
      </c>
      <c r="B67" s="119">
        <v>14087.580000000002</v>
      </c>
      <c r="C67" s="119">
        <v>13040.900000000001</v>
      </c>
      <c r="D67" s="119">
        <v>13564.240000000002</v>
      </c>
      <c r="E67" s="119">
        <v>-523.33999999999992</v>
      </c>
      <c r="F67" s="119"/>
      <c r="G67" s="119"/>
      <c r="H67" s="119"/>
      <c r="I67" s="119"/>
      <c r="J67" s="7"/>
      <c r="K67" s="145"/>
      <c r="M67" s="145"/>
      <c r="N67" s="146"/>
      <c r="O67" s="146"/>
    </row>
    <row r="68" spans="1:26" x14ac:dyDescent="0.2">
      <c r="A68" s="114" t="s">
        <v>1117</v>
      </c>
      <c r="B68" s="119">
        <v>17561.41</v>
      </c>
      <c r="C68" s="119">
        <v>15917.55</v>
      </c>
      <c r="D68" s="119">
        <v>16739.48</v>
      </c>
      <c r="E68" s="119">
        <v>-821.93</v>
      </c>
      <c r="F68" s="119"/>
      <c r="G68" s="119"/>
      <c r="H68" s="119"/>
      <c r="I68" s="119"/>
      <c r="J68" s="7"/>
      <c r="K68" s="145"/>
      <c r="M68" s="145"/>
      <c r="N68" s="146"/>
      <c r="O68" s="146"/>
    </row>
    <row r="69" spans="1:26" x14ac:dyDescent="0.2">
      <c r="A69" s="116" t="s">
        <v>860</v>
      </c>
      <c r="B69" s="184"/>
      <c r="C69" s="184"/>
      <c r="D69" s="184"/>
      <c r="E69" s="184"/>
      <c r="F69" s="129"/>
      <c r="H69" s="7"/>
      <c r="I69" s="7"/>
      <c r="J69" s="7"/>
      <c r="K69" s="7"/>
      <c r="L69" s="145"/>
      <c r="N69" s="145"/>
      <c r="O69" s="146"/>
      <c r="P69" s="146"/>
    </row>
    <row r="70" spans="1:26" x14ac:dyDescent="0.2">
      <c r="A70" s="208"/>
      <c r="B70" s="184"/>
      <c r="C70" s="184"/>
      <c r="D70" s="184"/>
      <c r="E70" s="184"/>
      <c r="F70" s="129"/>
      <c r="H70" s="7"/>
      <c r="I70" s="7"/>
      <c r="J70" s="7"/>
      <c r="K70" s="7"/>
      <c r="L70" s="145"/>
      <c r="N70" s="145"/>
      <c r="O70" s="146"/>
      <c r="P70" s="146"/>
    </row>
    <row r="71" spans="1:26" x14ac:dyDescent="0.2">
      <c r="A71" s="208"/>
      <c r="B71" s="184"/>
      <c r="C71" s="184"/>
      <c r="D71" s="184"/>
      <c r="E71" s="184"/>
      <c r="F71" s="129"/>
      <c r="H71" s="7"/>
      <c r="I71" s="7"/>
      <c r="J71" s="7"/>
      <c r="K71" s="7"/>
      <c r="L71" s="145"/>
      <c r="N71" s="145"/>
      <c r="O71" s="146"/>
      <c r="P71" s="146"/>
    </row>
    <row r="72" spans="1:26" x14ac:dyDescent="0.2">
      <c r="A72" s="208"/>
      <c r="B72" s="184"/>
      <c r="C72" s="184"/>
      <c r="D72" s="184"/>
      <c r="E72" s="184"/>
      <c r="F72" s="129"/>
      <c r="H72" s="7"/>
      <c r="I72" s="7"/>
      <c r="J72" s="7"/>
      <c r="K72" s="7"/>
      <c r="L72" s="145"/>
      <c r="N72" s="145"/>
      <c r="O72" s="146"/>
      <c r="P72" s="146"/>
    </row>
    <row r="73" spans="1:26" x14ac:dyDescent="0.2">
      <c r="A73" s="208"/>
      <c r="B73" s="192" t="s">
        <v>138</v>
      </c>
      <c r="C73" s="192" t="s">
        <v>404</v>
      </c>
      <c r="D73" s="192" t="s">
        <v>195</v>
      </c>
      <c r="E73" s="192" t="s">
        <v>196</v>
      </c>
      <c r="F73" s="129"/>
      <c r="H73" s="7"/>
      <c r="I73" s="7"/>
      <c r="J73" s="7"/>
      <c r="K73" s="7"/>
      <c r="L73" s="145"/>
      <c r="N73" s="145"/>
      <c r="O73" s="146"/>
      <c r="P73" s="146"/>
    </row>
    <row r="74" spans="1:26" x14ac:dyDescent="0.2">
      <c r="A74" s="198" t="s">
        <v>1106</v>
      </c>
      <c r="B74" s="184">
        <v>104</v>
      </c>
      <c r="C74" s="184">
        <v>2</v>
      </c>
      <c r="D74" s="184">
        <v>2</v>
      </c>
      <c r="E74" s="184">
        <v>0</v>
      </c>
      <c r="F74" s="129"/>
      <c r="H74" s="7"/>
      <c r="I74" s="7"/>
      <c r="J74" s="7"/>
      <c r="K74" s="7"/>
      <c r="L74" s="145"/>
      <c r="N74" s="145"/>
      <c r="O74" s="146"/>
      <c r="P74" s="146"/>
    </row>
    <row r="75" spans="1:26" x14ac:dyDescent="0.2">
      <c r="A75" s="198">
        <v>2021</v>
      </c>
      <c r="B75" s="184">
        <v>353</v>
      </c>
      <c r="C75" s="184">
        <v>19</v>
      </c>
      <c r="D75" s="184">
        <v>4</v>
      </c>
      <c r="E75" s="184">
        <v>1</v>
      </c>
      <c r="F75" s="129"/>
      <c r="H75" s="7"/>
      <c r="I75" s="7"/>
      <c r="J75" s="7"/>
      <c r="K75" s="7"/>
      <c r="L75" s="145"/>
      <c r="N75" s="145"/>
      <c r="O75" s="146"/>
      <c r="P75" s="146"/>
    </row>
    <row r="76" spans="1:26" x14ac:dyDescent="0.2">
      <c r="A76" s="198">
        <v>2020</v>
      </c>
      <c r="B76" s="184">
        <v>287</v>
      </c>
      <c r="C76" s="184">
        <v>11</v>
      </c>
      <c r="D76" s="184">
        <v>27</v>
      </c>
      <c r="E76" s="184">
        <v>42</v>
      </c>
      <c r="F76" s="129"/>
      <c r="H76" s="7"/>
      <c r="I76" s="7"/>
      <c r="J76" s="7"/>
      <c r="K76" s="7"/>
      <c r="L76" s="145"/>
      <c r="N76" s="145"/>
      <c r="O76" s="146"/>
      <c r="P76" s="146"/>
    </row>
    <row r="77" spans="1:26" x14ac:dyDescent="0.2">
      <c r="A77" s="198">
        <v>2019</v>
      </c>
      <c r="B77" s="184">
        <v>355</v>
      </c>
      <c r="C77" s="184">
        <v>6</v>
      </c>
      <c r="D77" s="184">
        <v>7</v>
      </c>
      <c r="E77" s="184">
        <v>0</v>
      </c>
      <c r="F77" s="129"/>
      <c r="H77" s="7"/>
      <c r="I77" s="7"/>
      <c r="J77" s="7"/>
      <c r="K77" s="7"/>
      <c r="L77" s="145"/>
      <c r="N77" s="145"/>
      <c r="O77" s="146"/>
      <c r="P77" s="146"/>
    </row>
    <row r="78" spans="1:26" x14ac:dyDescent="0.2">
      <c r="A78" s="198">
        <v>2018</v>
      </c>
      <c r="B78" s="184">
        <v>374</v>
      </c>
      <c r="C78" s="184">
        <v>6</v>
      </c>
      <c r="D78" s="184">
        <v>3</v>
      </c>
      <c r="E78" s="184">
        <v>0</v>
      </c>
      <c r="F78" s="129"/>
      <c r="H78" s="7"/>
      <c r="I78" s="7"/>
      <c r="J78" s="7"/>
      <c r="K78" s="7"/>
      <c r="L78" s="145"/>
      <c r="N78" s="145"/>
      <c r="O78" s="146"/>
      <c r="P78" s="146"/>
    </row>
    <row r="79" spans="1:26" x14ac:dyDescent="0.2">
      <c r="A79" s="198">
        <v>2017</v>
      </c>
      <c r="B79" s="184">
        <v>351</v>
      </c>
      <c r="C79" s="184">
        <v>5</v>
      </c>
      <c r="D79" s="184">
        <v>9</v>
      </c>
      <c r="E79" s="184">
        <v>2</v>
      </c>
      <c r="F79" s="129"/>
      <c r="H79" s="7"/>
      <c r="I79" s="7"/>
      <c r="J79" s="7"/>
      <c r="K79" s="7"/>
      <c r="L79" s="145"/>
      <c r="N79" s="145"/>
      <c r="O79" s="146"/>
      <c r="P79" s="146"/>
    </row>
    <row r="80" spans="1:26" x14ac:dyDescent="0.2">
      <c r="A80" s="5">
        <v>2016</v>
      </c>
      <c r="B80" s="68" t="s">
        <v>732</v>
      </c>
      <c r="C80" s="69">
        <v>7</v>
      </c>
      <c r="D80" s="69">
        <v>19</v>
      </c>
      <c r="E80" s="68" t="s">
        <v>611</v>
      </c>
      <c r="F80" s="129"/>
      <c r="H80" s="7"/>
      <c r="I80" s="7"/>
      <c r="J80" s="7"/>
      <c r="K80" s="7"/>
      <c r="L80" s="145"/>
      <c r="N80" s="145"/>
      <c r="O80" s="146"/>
      <c r="P80" s="146"/>
    </row>
    <row r="81" spans="1:26" x14ac:dyDescent="0.2">
      <c r="A81" s="5">
        <v>2015</v>
      </c>
      <c r="B81" s="68" t="s">
        <v>732</v>
      </c>
      <c r="C81" s="69">
        <v>7</v>
      </c>
      <c r="D81" s="69">
        <v>16</v>
      </c>
      <c r="E81" s="68" t="s">
        <v>722</v>
      </c>
    </row>
    <row r="82" spans="1:26" x14ac:dyDescent="0.2">
      <c r="A82" s="142" t="s">
        <v>639</v>
      </c>
      <c r="B82" s="69">
        <v>375</v>
      </c>
      <c r="C82" s="69">
        <v>8</v>
      </c>
      <c r="D82" s="69">
        <v>8</v>
      </c>
      <c r="E82" s="69">
        <v>0</v>
      </c>
    </row>
    <row r="83" spans="1:26" x14ac:dyDescent="0.2">
      <c r="A83" s="142">
        <v>2013</v>
      </c>
      <c r="B83" s="69">
        <v>366</v>
      </c>
      <c r="C83" s="69">
        <v>15</v>
      </c>
      <c r="D83" s="69">
        <v>12</v>
      </c>
      <c r="E83" s="69">
        <v>0</v>
      </c>
    </row>
    <row r="84" spans="1:26" x14ac:dyDescent="0.2">
      <c r="A84" s="142" t="s">
        <v>570</v>
      </c>
      <c r="B84" s="69">
        <v>333</v>
      </c>
      <c r="C84" s="69">
        <v>15</v>
      </c>
      <c r="D84" s="69">
        <v>11</v>
      </c>
      <c r="E84" s="69">
        <v>1</v>
      </c>
    </row>
    <row r="85" spans="1:26" x14ac:dyDescent="0.2">
      <c r="A85" s="142" t="s">
        <v>542</v>
      </c>
      <c r="B85" s="69">
        <v>320</v>
      </c>
      <c r="C85" s="69">
        <v>22</v>
      </c>
      <c r="D85" s="69">
        <v>5</v>
      </c>
      <c r="E85" s="69" t="s">
        <v>247</v>
      </c>
    </row>
    <row r="86" spans="1:26" x14ac:dyDescent="0.2">
      <c r="A86" s="142" t="s">
        <v>469</v>
      </c>
      <c r="B86" s="69">
        <v>243</v>
      </c>
      <c r="C86" s="69">
        <v>13</v>
      </c>
      <c r="D86" s="69">
        <v>4</v>
      </c>
      <c r="E86" s="69">
        <v>1</v>
      </c>
    </row>
    <row r="87" spans="1:26" s="7" customFormat="1" x14ac:dyDescent="0.2">
      <c r="A87" s="142" t="s">
        <v>433</v>
      </c>
      <c r="B87" s="69">
        <v>151</v>
      </c>
      <c r="C87" s="69">
        <v>6</v>
      </c>
      <c r="D87" s="69">
        <v>68</v>
      </c>
      <c r="E87" s="69">
        <v>10</v>
      </c>
      <c r="F87" s="100"/>
      <c r="G87" s="100"/>
      <c r="H87" s="100"/>
      <c r="I87" s="100"/>
      <c r="J87" s="100"/>
      <c r="K87" s="100"/>
      <c r="L87" s="100"/>
      <c r="M87" s="145"/>
      <c r="N87" s="100"/>
      <c r="O87" s="100"/>
      <c r="P87" s="100"/>
      <c r="Q87" s="100"/>
      <c r="R87" s="100"/>
      <c r="S87" s="100"/>
      <c r="T87" s="100"/>
      <c r="U87" s="100"/>
      <c r="V87" s="100"/>
      <c r="W87" s="100"/>
      <c r="X87" s="100"/>
      <c r="Y87" s="100"/>
      <c r="Z87" s="100"/>
    </row>
    <row r="88" spans="1:26" s="7" customFormat="1" x14ac:dyDescent="0.2">
      <c r="A88" s="142" t="s">
        <v>394</v>
      </c>
      <c r="B88" s="68" t="s">
        <v>636</v>
      </c>
      <c r="C88" s="69">
        <v>5</v>
      </c>
      <c r="D88" s="69">
        <v>40</v>
      </c>
      <c r="E88" s="68" t="s">
        <v>614</v>
      </c>
      <c r="F88" s="100"/>
      <c r="G88" s="100"/>
      <c r="H88" s="100"/>
      <c r="I88" s="100"/>
      <c r="J88" s="100"/>
      <c r="K88" s="100"/>
      <c r="L88" s="100"/>
      <c r="M88" s="145"/>
      <c r="N88" s="100"/>
      <c r="O88" s="100"/>
      <c r="P88" s="100"/>
      <c r="Q88" s="147"/>
      <c r="R88" s="146"/>
      <c r="S88" s="148"/>
      <c r="T88" s="148"/>
      <c r="U88" s="148"/>
      <c r="V88" s="148"/>
    </row>
    <row r="89" spans="1:26" s="7" customFormat="1" x14ac:dyDescent="0.2">
      <c r="A89" s="142" t="s">
        <v>364</v>
      </c>
      <c r="B89" s="106">
        <v>287</v>
      </c>
      <c r="C89" s="106">
        <v>11</v>
      </c>
      <c r="D89" s="106">
        <v>8</v>
      </c>
      <c r="E89" s="106">
        <v>4</v>
      </c>
      <c r="F89" s="100"/>
      <c r="G89" s="100"/>
      <c r="H89" s="100"/>
      <c r="I89" s="100"/>
      <c r="J89" s="100"/>
      <c r="K89" s="100"/>
      <c r="L89" s="100"/>
      <c r="M89" s="145"/>
      <c r="N89" s="100"/>
      <c r="O89" s="100"/>
      <c r="P89" s="100"/>
      <c r="Q89" s="147"/>
      <c r="R89" s="146"/>
      <c r="S89" s="148"/>
      <c r="T89" s="148"/>
      <c r="U89" s="148"/>
      <c r="V89" s="148"/>
    </row>
    <row r="90" spans="1:26" s="7" customFormat="1" x14ac:dyDescent="0.2">
      <c r="A90" s="142" t="s">
        <v>333</v>
      </c>
      <c r="B90" s="106">
        <v>299</v>
      </c>
      <c r="C90" s="106">
        <v>6</v>
      </c>
      <c r="D90" s="106">
        <v>7</v>
      </c>
      <c r="E90" s="106">
        <v>3</v>
      </c>
      <c r="F90" s="100"/>
      <c r="G90" s="100"/>
      <c r="H90" s="100"/>
      <c r="I90" s="100"/>
      <c r="J90" s="100"/>
      <c r="K90" s="100"/>
      <c r="L90" s="100"/>
      <c r="M90" s="145"/>
      <c r="N90" s="100"/>
      <c r="O90" s="100"/>
      <c r="P90" s="100"/>
      <c r="Q90" s="147"/>
      <c r="R90" s="146"/>
      <c r="S90" s="148"/>
      <c r="T90" s="148"/>
      <c r="U90" s="148"/>
      <c r="V90" s="148"/>
    </row>
    <row r="91" spans="1:26" s="7" customFormat="1" x14ac:dyDescent="0.2">
      <c r="A91" s="142" t="s">
        <v>303</v>
      </c>
      <c r="B91" s="106" t="s">
        <v>637</v>
      </c>
      <c r="C91" s="106">
        <v>10</v>
      </c>
      <c r="D91" s="106">
        <v>9</v>
      </c>
      <c r="E91" s="106" t="s">
        <v>611</v>
      </c>
      <c r="F91" s="100"/>
      <c r="G91" s="100"/>
      <c r="H91" s="100"/>
      <c r="I91" s="100"/>
      <c r="J91" s="100"/>
      <c r="K91" s="100"/>
      <c r="L91" s="100"/>
      <c r="M91" s="145"/>
      <c r="N91" s="100"/>
      <c r="O91" s="100"/>
      <c r="P91" s="100"/>
      <c r="Q91" s="147"/>
      <c r="R91" s="146"/>
      <c r="S91" s="148"/>
      <c r="T91" s="148"/>
      <c r="U91" s="148"/>
      <c r="V91" s="148"/>
    </row>
    <row r="92" spans="1:26" s="7" customFormat="1" x14ac:dyDescent="0.2">
      <c r="A92" s="142" t="s">
        <v>242</v>
      </c>
      <c r="B92" s="106">
        <v>272</v>
      </c>
      <c r="C92" s="106">
        <v>10</v>
      </c>
      <c r="D92" s="106">
        <v>3</v>
      </c>
      <c r="E92" s="106">
        <v>2</v>
      </c>
      <c r="F92" s="100"/>
      <c r="G92" s="100"/>
      <c r="H92" s="100"/>
      <c r="I92" s="100"/>
      <c r="J92" s="100"/>
      <c r="K92" s="100"/>
      <c r="L92" s="100"/>
      <c r="M92" s="145"/>
      <c r="N92" s="100"/>
      <c r="O92" s="100"/>
      <c r="P92" s="100"/>
      <c r="Q92" s="147"/>
      <c r="R92" s="146"/>
      <c r="S92" s="148"/>
      <c r="T92" s="148"/>
      <c r="U92" s="148"/>
      <c r="V92" s="148"/>
    </row>
    <row r="93" spans="1:26" s="7" customFormat="1" x14ac:dyDescent="0.2">
      <c r="A93" s="5"/>
      <c r="B93" s="47"/>
      <c r="C93" s="47"/>
      <c r="D93" s="47"/>
      <c r="E93" s="68"/>
      <c r="F93" s="100"/>
      <c r="G93" s="100"/>
      <c r="H93" s="100"/>
      <c r="I93" s="100"/>
      <c r="J93" s="100"/>
      <c r="K93" s="100"/>
      <c r="L93" s="100"/>
      <c r="M93" s="145"/>
      <c r="N93" s="100"/>
      <c r="O93" s="100"/>
      <c r="P93" s="100"/>
      <c r="Q93" s="147"/>
      <c r="R93" s="146"/>
      <c r="S93" s="148"/>
      <c r="T93" s="148"/>
      <c r="U93" s="148"/>
      <c r="V93" s="148"/>
    </row>
    <row r="94" spans="1:26" s="7" customFormat="1" x14ac:dyDescent="0.2">
      <c r="A94" s="5"/>
      <c r="B94" s="68"/>
      <c r="C94" s="69"/>
      <c r="D94" s="69"/>
      <c r="E94" s="68"/>
      <c r="F94" s="100"/>
      <c r="G94" s="100"/>
      <c r="H94" s="100"/>
      <c r="I94" s="100"/>
      <c r="J94" s="100"/>
      <c r="K94" s="100"/>
      <c r="L94" s="100"/>
      <c r="M94" s="145"/>
      <c r="N94" s="100"/>
      <c r="O94" s="100"/>
      <c r="P94" s="100"/>
      <c r="Q94" s="147"/>
      <c r="R94" s="146"/>
      <c r="S94" s="148"/>
      <c r="T94" s="148"/>
      <c r="U94" s="148"/>
      <c r="V94" s="148"/>
    </row>
    <row r="95" spans="1:26" s="7" customFormat="1" x14ac:dyDescent="0.2">
      <c r="A95" s="116" t="s">
        <v>106</v>
      </c>
      <c r="B95" s="117" t="s">
        <v>194</v>
      </c>
      <c r="C95" s="117" t="s">
        <v>437</v>
      </c>
      <c r="D95" s="117" t="s">
        <v>438</v>
      </c>
      <c r="E95" s="117" t="s">
        <v>439</v>
      </c>
      <c r="F95" s="129"/>
      <c r="G95" s="100"/>
      <c r="H95" s="100"/>
      <c r="I95" s="100"/>
      <c r="J95" s="100"/>
      <c r="L95" s="145"/>
      <c r="M95" s="145"/>
      <c r="N95" s="145"/>
      <c r="O95" s="146"/>
      <c r="P95" s="146"/>
      <c r="Q95" s="147"/>
      <c r="R95" s="146"/>
      <c r="S95" s="148"/>
      <c r="T95" s="148"/>
      <c r="U95" s="148"/>
      <c r="V95" s="148"/>
    </row>
    <row r="96" spans="1:26" s="7" customFormat="1" x14ac:dyDescent="0.2">
      <c r="A96" s="116" t="s">
        <v>107</v>
      </c>
      <c r="B96" s="117"/>
      <c r="C96" s="117"/>
      <c r="D96" s="117" t="s">
        <v>194</v>
      </c>
      <c r="E96" s="117" t="s">
        <v>194</v>
      </c>
      <c r="F96" s="129"/>
      <c r="G96" s="100"/>
      <c r="H96" s="150"/>
      <c r="I96" s="131"/>
      <c r="J96" s="100"/>
      <c r="L96" s="145"/>
      <c r="M96" s="145"/>
      <c r="N96" s="145"/>
      <c r="O96" s="146"/>
      <c r="P96" s="146"/>
      <c r="Q96" s="147"/>
      <c r="R96" s="146"/>
      <c r="S96" s="148"/>
      <c r="T96" s="148"/>
      <c r="U96" s="148"/>
      <c r="V96" s="148"/>
    </row>
    <row r="97" spans="1:22" s="7" customFormat="1" x14ac:dyDescent="0.2">
      <c r="A97" s="122" t="s">
        <v>364</v>
      </c>
      <c r="B97" s="184">
        <v>311</v>
      </c>
      <c r="C97" s="185">
        <v>22.923076923076923</v>
      </c>
      <c r="D97" s="184">
        <v>298</v>
      </c>
      <c r="E97" s="184">
        <v>13</v>
      </c>
      <c r="F97" s="129"/>
      <c r="G97" s="100"/>
      <c r="H97" s="150"/>
      <c r="I97" s="131"/>
      <c r="J97" s="100"/>
      <c r="L97" s="145"/>
      <c r="M97" s="145"/>
      <c r="N97" s="145"/>
      <c r="O97" s="146"/>
      <c r="P97" s="146"/>
      <c r="Q97" s="147"/>
      <c r="R97" s="146"/>
      <c r="S97" s="148"/>
      <c r="T97" s="148"/>
      <c r="U97" s="148"/>
      <c r="V97" s="148"/>
    </row>
    <row r="98" spans="1:22" s="7" customFormat="1" x14ac:dyDescent="0.2">
      <c r="A98" s="122">
        <v>2008</v>
      </c>
      <c r="B98" s="184">
        <v>303</v>
      </c>
      <c r="C98" s="185">
        <v>3.8870967741935485</v>
      </c>
      <c r="D98" s="184">
        <v>241</v>
      </c>
      <c r="E98" s="184">
        <v>62</v>
      </c>
      <c r="F98" s="129"/>
      <c r="G98" s="100"/>
      <c r="H98" s="150"/>
      <c r="I98" s="131"/>
      <c r="J98" s="100"/>
      <c r="L98" s="145"/>
      <c r="M98" s="145"/>
      <c r="N98" s="145"/>
      <c r="O98" s="146"/>
      <c r="P98" s="146"/>
      <c r="Q98" s="147"/>
      <c r="R98" s="146"/>
      <c r="S98" s="148"/>
      <c r="T98" s="148"/>
      <c r="U98" s="148"/>
      <c r="V98" s="148"/>
    </row>
    <row r="99" spans="1:22" s="7" customFormat="1" x14ac:dyDescent="0.2">
      <c r="A99" s="122">
        <v>2009</v>
      </c>
      <c r="B99" s="184">
        <v>235</v>
      </c>
      <c r="C99" s="185">
        <v>2.0128205128205128</v>
      </c>
      <c r="D99" s="184">
        <v>157</v>
      </c>
      <c r="E99" s="184">
        <v>78</v>
      </c>
      <c r="F99" s="129"/>
      <c r="G99" s="100"/>
      <c r="H99" s="150"/>
      <c r="I99" s="131"/>
      <c r="J99" s="100"/>
      <c r="L99" s="145"/>
      <c r="M99" s="145"/>
      <c r="N99" s="145"/>
      <c r="O99" s="146"/>
      <c r="P99" s="146"/>
      <c r="Q99" s="147"/>
      <c r="R99" s="146"/>
      <c r="S99" s="148"/>
      <c r="T99" s="148"/>
      <c r="U99" s="148"/>
      <c r="V99" s="148"/>
    </row>
    <row r="100" spans="1:22" s="7" customFormat="1" x14ac:dyDescent="0.2">
      <c r="A100" s="122">
        <v>2010</v>
      </c>
      <c r="B100" s="184">
        <v>261</v>
      </c>
      <c r="C100" s="185">
        <v>51.2</v>
      </c>
      <c r="D100" s="184">
        <v>256</v>
      </c>
      <c r="E100" s="184">
        <v>5</v>
      </c>
      <c r="F100" s="129"/>
      <c r="G100" s="100"/>
      <c r="H100" s="150"/>
      <c r="I100" s="131"/>
      <c r="J100" s="100"/>
      <c r="L100" s="145"/>
      <c r="M100" s="145"/>
      <c r="N100" s="145"/>
      <c r="O100" s="146"/>
      <c r="P100" s="146"/>
      <c r="Q100" s="147"/>
      <c r="R100" s="146"/>
      <c r="S100" s="148"/>
      <c r="T100" s="148"/>
      <c r="U100" s="148"/>
      <c r="V100" s="148"/>
    </row>
    <row r="101" spans="1:22" s="7" customFormat="1" x14ac:dyDescent="0.2">
      <c r="A101" s="122">
        <v>2011</v>
      </c>
      <c r="B101" s="184">
        <v>348</v>
      </c>
      <c r="C101" s="185">
        <v>68.599999999999994</v>
      </c>
      <c r="D101" s="184">
        <v>343</v>
      </c>
      <c r="E101" s="184">
        <v>5</v>
      </c>
      <c r="F101" s="129"/>
      <c r="G101" s="100"/>
      <c r="H101" s="150"/>
      <c r="I101" s="131"/>
      <c r="J101" s="100"/>
      <c r="L101" s="145"/>
      <c r="M101" s="145"/>
      <c r="N101" s="145"/>
      <c r="O101" s="146"/>
      <c r="P101" s="146"/>
      <c r="Q101" s="147"/>
      <c r="R101" s="146"/>
      <c r="S101" s="148"/>
      <c r="T101" s="148"/>
      <c r="U101" s="148"/>
      <c r="V101" s="148"/>
    </row>
    <row r="102" spans="1:22" s="7" customFormat="1" x14ac:dyDescent="0.2">
      <c r="A102" s="122" t="s">
        <v>570</v>
      </c>
      <c r="B102" s="184">
        <v>360</v>
      </c>
      <c r="C102" s="185">
        <v>29</v>
      </c>
      <c r="D102" s="184">
        <v>348</v>
      </c>
      <c r="E102" s="184">
        <v>12</v>
      </c>
      <c r="F102" s="129"/>
      <c r="G102" s="100"/>
      <c r="H102" s="150"/>
      <c r="I102" s="131"/>
      <c r="J102" s="100"/>
      <c r="L102" s="145"/>
      <c r="M102" s="145"/>
      <c r="N102" s="145"/>
      <c r="O102" s="146"/>
      <c r="P102" s="146"/>
      <c r="Q102" s="147"/>
      <c r="R102" s="146"/>
      <c r="S102" s="148"/>
      <c r="T102" s="148"/>
      <c r="U102" s="148"/>
      <c r="V102" s="148"/>
    </row>
    <row r="103" spans="1:22" s="7" customFormat="1" x14ac:dyDescent="0.2">
      <c r="A103" s="122" t="s">
        <v>607</v>
      </c>
      <c r="B103" s="184">
        <v>393</v>
      </c>
      <c r="C103" s="185">
        <v>31.75</v>
      </c>
      <c r="D103" s="184">
        <v>381</v>
      </c>
      <c r="E103" s="184">
        <v>12</v>
      </c>
      <c r="F103" s="129"/>
      <c r="G103" s="100"/>
      <c r="H103" s="150"/>
      <c r="I103" s="131"/>
      <c r="J103" s="100"/>
      <c r="L103" s="145"/>
      <c r="M103" s="145"/>
      <c r="N103" s="145"/>
      <c r="O103" s="146"/>
      <c r="P103" s="146"/>
      <c r="Q103" s="147"/>
      <c r="R103" s="146"/>
      <c r="S103" s="148"/>
      <c r="T103" s="148"/>
      <c r="U103" s="148"/>
      <c r="V103" s="148"/>
    </row>
    <row r="104" spans="1:22" s="7" customFormat="1" x14ac:dyDescent="0.2">
      <c r="A104" s="122" t="s">
        <v>640</v>
      </c>
      <c r="B104" s="184">
        <v>391</v>
      </c>
      <c r="C104" s="185">
        <v>47.875</v>
      </c>
      <c r="D104" s="184">
        <v>383</v>
      </c>
      <c r="E104" s="184">
        <v>8</v>
      </c>
      <c r="F104" s="129"/>
      <c r="G104" s="100"/>
      <c r="H104" s="150"/>
      <c r="I104" s="131"/>
      <c r="J104" s="100"/>
      <c r="L104" s="145"/>
      <c r="M104" s="145"/>
      <c r="N104" s="145"/>
      <c r="O104" s="146"/>
      <c r="P104" s="146"/>
      <c r="Q104" s="147"/>
      <c r="R104" s="146"/>
      <c r="S104" s="148"/>
      <c r="T104" s="148"/>
      <c r="U104" s="148"/>
      <c r="V104" s="148"/>
    </row>
    <row r="105" spans="1:22" s="7" customFormat="1" x14ac:dyDescent="0.2">
      <c r="A105" s="122" t="s">
        <v>734</v>
      </c>
      <c r="B105" s="184">
        <v>370</v>
      </c>
      <c r="C105" s="185">
        <v>18.473684210526315</v>
      </c>
      <c r="D105" s="184">
        <v>351</v>
      </c>
      <c r="E105" s="184">
        <v>19</v>
      </c>
      <c r="F105" s="129"/>
      <c r="G105" s="100"/>
      <c r="H105" s="150"/>
      <c r="I105" s="131"/>
      <c r="J105" s="100"/>
      <c r="L105" s="145"/>
      <c r="M105" s="145"/>
      <c r="N105" s="145"/>
      <c r="O105" s="146"/>
      <c r="P105" s="146"/>
      <c r="Q105" s="147"/>
      <c r="R105" s="146"/>
      <c r="S105" s="148"/>
      <c r="T105" s="148"/>
      <c r="U105" s="148"/>
      <c r="V105" s="148"/>
    </row>
    <row r="106" spans="1:22" s="7" customFormat="1" x14ac:dyDescent="0.2">
      <c r="A106" s="122" t="s">
        <v>783</v>
      </c>
      <c r="B106" s="184">
        <v>372</v>
      </c>
      <c r="C106" s="185">
        <v>16.71</v>
      </c>
      <c r="D106" s="184">
        <v>351</v>
      </c>
      <c r="E106" s="184">
        <v>21</v>
      </c>
      <c r="F106" s="129"/>
      <c r="G106" s="100"/>
      <c r="H106" s="150"/>
      <c r="I106" s="131"/>
      <c r="J106" s="100"/>
      <c r="L106" s="145"/>
      <c r="M106" s="145"/>
      <c r="N106" s="145"/>
      <c r="O106" s="146"/>
      <c r="P106" s="146"/>
      <c r="Q106" s="147"/>
      <c r="R106" s="146"/>
      <c r="S106" s="148"/>
      <c r="T106" s="148"/>
      <c r="U106" s="148"/>
      <c r="V106" s="148"/>
    </row>
    <row r="107" spans="1:22" s="7" customFormat="1" x14ac:dyDescent="0.2">
      <c r="A107" s="122" t="s">
        <v>838</v>
      </c>
      <c r="B107" s="184">
        <v>367</v>
      </c>
      <c r="C107" s="185">
        <v>32.36</v>
      </c>
      <c r="D107" s="184">
        <v>356</v>
      </c>
      <c r="E107" s="184">
        <v>11</v>
      </c>
      <c r="F107" s="129"/>
      <c r="G107" s="100"/>
      <c r="H107" s="150"/>
      <c r="I107" s="131"/>
      <c r="J107" s="100"/>
      <c r="L107" s="145"/>
      <c r="M107" s="145"/>
      <c r="N107" s="145"/>
      <c r="O107" s="146"/>
      <c r="P107" s="146"/>
      <c r="Q107" s="147"/>
      <c r="R107" s="146"/>
      <c r="S107" s="148"/>
      <c r="T107" s="148"/>
      <c r="U107" s="148"/>
      <c r="V107" s="148"/>
    </row>
    <row r="108" spans="1:22" s="7" customFormat="1" x14ac:dyDescent="0.2">
      <c r="A108" s="122" t="s">
        <v>875</v>
      </c>
      <c r="B108" s="184">
        <v>383</v>
      </c>
      <c r="C108" s="185">
        <v>126.66666666666667</v>
      </c>
      <c r="D108" s="184">
        <v>380</v>
      </c>
      <c r="E108" s="184">
        <v>3</v>
      </c>
      <c r="F108" s="129"/>
      <c r="G108" s="100"/>
      <c r="H108" s="150"/>
      <c r="I108" s="131"/>
      <c r="J108" s="100"/>
      <c r="L108" s="145"/>
      <c r="M108" s="145"/>
      <c r="N108" s="145"/>
      <c r="O108" s="146"/>
      <c r="P108" s="146"/>
      <c r="Q108" s="147"/>
      <c r="R108" s="146"/>
      <c r="S108" s="148"/>
      <c r="T108" s="148"/>
      <c r="U108" s="148"/>
      <c r="V108" s="148"/>
    </row>
    <row r="109" spans="1:22" s="7" customFormat="1" x14ac:dyDescent="0.2">
      <c r="A109" s="122" t="s">
        <v>878</v>
      </c>
      <c r="B109" s="184">
        <v>368</v>
      </c>
      <c r="C109" s="185">
        <v>51.571428571428569</v>
      </c>
      <c r="D109" s="184">
        <v>361</v>
      </c>
      <c r="E109" s="184">
        <v>7</v>
      </c>
      <c r="F109" s="129"/>
      <c r="G109" s="100"/>
      <c r="H109" s="150"/>
      <c r="I109" s="131"/>
      <c r="J109" s="100"/>
      <c r="L109" s="145"/>
      <c r="M109" s="145"/>
      <c r="N109" s="145"/>
      <c r="O109" s="146"/>
      <c r="P109" s="146"/>
      <c r="Q109" s="147"/>
      <c r="R109" s="146"/>
      <c r="S109" s="148"/>
      <c r="T109" s="148"/>
      <c r="U109" s="148"/>
      <c r="V109" s="148"/>
    </row>
    <row r="110" spans="1:22" s="7" customFormat="1" x14ac:dyDescent="0.2">
      <c r="A110" s="122" t="s">
        <v>955</v>
      </c>
      <c r="B110" s="184">
        <v>367</v>
      </c>
      <c r="C110" s="185">
        <v>4.3188405797101446</v>
      </c>
      <c r="D110" s="184">
        <v>298</v>
      </c>
      <c r="E110" s="184">
        <v>69</v>
      </c>
      <c r="F110" s="129"/>
      <c r="G110" s="100"/>
      <c r="H110" s="150"/>
      <c r="I110" s="131"/>
      <c r="J110" s="100"/>
      <c r="L110" s="145"/>
      <c r="M110" s="145"/>
      <c r="N110" s="145"/>
      <c r="O110" s="146"/>
      <c r="P110" s="146"/>
      <c r="Q110" s="147"/>
      <c r="R110" s="146"/>
      <c r="S110" s="148"/>
      <c r="T110" s="148"/>
      <c r="U110" s="148"/>
      <c r="V110" s="148"/>
    </row>
    <row r="111" spans="1:22" s="7" customFormat="1" x14ac:dyDescent="0.2">
      <c r="A111" s="122" t="s">
        <v>1104</v>
      </c>
      <c r="B111" s="184">
        <v>377</v>
      </c>
      <c r="C111" s="185">
        <v>74.400000000000006</v>
      </c>
      <c r="D111" s="184">
        <v>372</v>
      </c>
      <c r="E111" s="184">
        <v>5</v>
      </c>
      <c r="F111" s="129"/>
      <c r="G111" s="100"/>
      <c r="H111" s="150"/>
      <c r="I111" s="131"/>
      <c r="J111" s="100"/>
      <c r="L111" s="145"/>
      <c r="M111" s="145"/>
      <c r="N111" s="145"/>
      <c r="O111" s="146"/>
      <c r="P111" s="146"/>
      <c r="Q111" s="147"/>
      <c r="R111" s="146"/>
      <c r="S111" s="148"/>
      <c r="T111" s="148"/>
      <c r="U111" s="148"/>
      <c r="V111" s="148"/>
    </row>
    <row r="112" spans="1:22" s="7" customFormat="1" x14ac:dyDescent="0.2">
      <c r="A112" s="122" t="s">
        <v>1117</v>
      </c>
      <c r="B112" s="184">
        <v>108</v>
      </c>
      <c r="C112" s="185">
        <v>53</v>
      </c>
      <c r="D112" s="184">
        <v>106</v>
      </c>
      <c r="E112" s="184">
        <v>2</v>
      </c>
      <c r="F112" s="129"/>
      <c r="G112" s="100"/>
      <c r="H112" s="150"/>
      <c r="I112" s="131"/>
      <c r="J112" s="100"/>
      <c r="L112" s="145"/>
      <c r="M112" s="145"/>
      <c r="N112" s="145"/>
      <c r="O112" s="146"/>
      <c r="P112" s="146"/>
      <c r="Q112" s="147"/>
      <c r="R112" s="146"/>
      <c r="S112" s="148"/>
      <c r="T112" s="148"/>
      <c r="U112" s="148"/>
      <c r="V112" s="148"/>
    </row>
    <row r="113" spans="1:26" s="7" customFormat="1" x14ac:dyDescent="0.2">
      <c r="A113" s="130" t="s">
        <v>199</v>
      </c>
      <c r="B113" s="197">
        <v>5314</v>
      </c>
      <c r="C113" s="185">
        <v>15.006024096385541</v>
      </c>
      <c r="D113" s="184">
        <v>4982</v>
      </c>
      <c r="E113" s="184">
        <v>332</v>
      </c>
      <c r="F113" s="129"/>
      <c r="G113" s="100"/>
      <c r="H113" s="150"/>
      <c r="I113" s="131"/>
      <c r="J113" s="100"/>
      <c r="L113" s="145"/>
      <c r="M113" s="145"/>
      <c r="N113" s="145"/>
      <c r="O113" s="146"/>
      <c r="P113" s="146"/>
      <c r="Q113" s="147"/>
      <c r="R113" s="146"/>
      <c r="S113" s="148"/>
      <c r="T113" s="148"/>
      <c r="U113" s="148"/>
      <c r="V113" s="148"/>
    </row>
    <row r="114" spans="1:26" x14ac:dyDescent="0.2">
      <c r="A114" s="208"/>
      <c r="B114" s="184"/>
      <c r="C114" s="184"/>
      <c r="D114" s="184"/>
      <c r="E114" s="184"/>
      <c r="F114" s="129"/>
      <c r="H114" s="150"/>
      <c r="I114" s="131"/>
      <c r="K114" s="7"/>
      <c r="L114" s="145"/>
      <c r="M114" s="145"/>
      <c r="N114" s="145"/>
      <c r="O114" s="146"/>
      <c r="P114" s="146"/>
      <c r="Q114" s="147"/>
      <c r="R114" s="146"/>
      <c r="S114" s="148"/>
      <c r="T114" s="148"/>
      <c r="U114" s="148"/>
      <c r="V114" s="148"/>
      <c r="W114" s="7"/>
      <c r="X114" s="7"/>
      <c r="Y114" s="7"/>
      <c r="Z114" s="7"/>
    </row>
    <row r="115" spans="1:26" x14ac:dyDescent="0.2">
      <c r="A115" s="116" t="s">
        <v>440</v>
      </c>
      <c r="B115" s="117" t="s">
        <v>441</v>
      </c>
      <c r="C115" s="117" t="s">
        <v>171</v>
      </c>
      <c r="D115" s="117" t="s">
        <v>438</v>
      </c>
      <c r="E115" s="117" t="s">
        <v>439</v>
      </c>
      <c r="F115" s="129"/>
      <c r="H115" s="150"/>
      <c r="I115" s="131"/>
      <c r="K115" s="7"/>
      <c r="L115" s="145"/>
      <c r="M115" s="145"/>
      <c r="N115" s="145"/>
      <c r="O115" s="146"/>
      <c r="P115" s="146"/>
    </row>
    <row r="116" spans="1:26" x14ac:dyDescent="0.2">
      <c r="A116" s="122">
        <v>2007</v>
      </c>
      <c r="B116" s="118">
        <v>37175.24</v>
      </c>
      <c r="C116" s="118">
        <v>25454.84</v>
      </c>
      <c r="D116" s="118">
        <v>31315.040000000001</v>
      </c>
      <c r="E116" s="118">
        <v>-5860.2</v>
      </c>
      <c r="F116" s="129"/>
      <c r="H116" s="7"/>
      <c r="I116" s="7"/>
      <c r="J116" s="7"/>
      <c r="K116" s="7"/>
      <c r="L116" s="145"/>
      <c r="M116" s="145"/>
      <c r="N116" s="145"/>
      <c r="O116" s="146"/>
      <c r="P116" s="146"/>
    </row>
    <row r="117" spans="1:26" x14ac:dyDescent="0.2">
      <c r="A117" s="122">
        <v>2008</v>
      </c>
      <c r="B117" s="118">
        <v>59711.68</v>
      </c>
      <c r="C117" s="118">
        <v>-21506.18</v>
      </c>
      <c r="D117" s="118">
        <v>19102.75</v>
      </c>
      <c r="E117" s="118">
        <v>-40608.93</v>
      </c>
      <c r="F117" s="129"/>
      <c r="H117" s="7"/>
      <c r="I117" s="7"/>
      <c r="J117" s="7"/>
      <c r="K117" s="7"/>
      <c r="L117" s="145"/>
      <c r="M117" s="145"/>
      <c r="N117" s="145"/>
      <c r="O117" s="146"/>
      <c r="P117" s="146"/>
    </row>
    <row r="118" spans="1:26" x14ac:dyDescent="0.2">
      <c r="A118" s="122">
        <v>2009</v>
      </c>
      <c r="B118" s="118">
        <v>58790.21</v>
      </c>
      <c r="C118" s="118">
        <v>-37301.910000000003</v>
      </c>
      <c r="D118" s="118">
        <v>10744.15</v>
      </c>
      <c r="E118" s="118">
        <v>-48046.060000000005</v>
      </c>
      <c r="F118" s="129"/>
      <c r="H118" s="7"/>
      <c r="I118" s="7"/>
      <c r="J118" s="7"/>
      <c r="K118" s="7"/>
      <c r="L118" s="145"/>
      <c r="M118" s="145"/>
      <c r="N118" s="145"/>
      <c r="O118" s="146"/>
      <c r="P118" s="146"/>
    </row>
    <row r="119" spans="1:26" x14ac:dyDescent="0.2">
      <c r="A119" s="122">
        <v>2010</v>
      </c>
      <c r="B119" s="118">
        <v>21671.22</v>
      </c>
      <c r="C119" s="118">
        <v>20650.419999999998</v>
      </c>
      <c r="D119" s="118">
        <v>21160.82</v>
      </c>
      <c r="E119" s="118">
        <v>-510.40000000000003</v>
      </c>
      <c r="F119" s="129"/>
      <c r="H119" s="7"/>
      <c r="I119" s="7"/>
      <c r="J119" s="7"/>
      <c r="K119" s="7"/>
      <c r="L119" s="145"/>
      <c r="N119" s="145"/>
      <c r="O119" s="146"/>
      <c r="P119" s="146"/>
    </row>
    <row r="120" spans="1:26" x14ac:dyDescent="0.2">
      <c r="A120" s="122">
        <v>2011</v>
      </c>
      <c r="B120" s="118">
        <v>42286.78</v>
      </c>
      <c r="C120" s="118">
        <v>40655.119999999995</v>
      </c>
      <c r="D120" s="118">
        <v>41470.949999999997</v>
      </c>
      <c r="E120" s="118">
        <v>-815.83</v>
      </c>
      <c r="F120" s="129"/>
      <c r="H120" s="7"/>
      <c r="I120" s="7"/>
      <c r="J120" s="7"/>
      <c r="K120" s="7"/>
      <c r="L120" s="145"/>
      <c r="N120" s="145"/>
      <c r="O120" s="146"/>
      <c r="P120" s="146"/>
    </row>
    <row r="121" spans="1:26" x14ac:dyDescent="0.2">
      <c r="A121" s="122" t="s">
        <v>569</v>
      </c>
      <c r="B121" s="118">
        <v>51778.130000000005</v>
      </c>
      <c r="C121" s="118">
        <v>42520.17</v>
      </c>
      <c r="D121" s="118">
        <v>47149.15</v>
      </c>
      <c r="E121" s="118">
        <v>-4628.9800000000005</v>
      </c>
      <c r="F121" s="129"/>
      <c r="H121" s="7"/>
      <c r="I121" s="7"/>
      <c r="J121" s="7"/>
      <c r="K121" s="7"/>
      <c r="L121" s="145"/>
      <c r="N121" s="145"/>
      <c r="O121" s="146"/>
      <c r="P121" s="146"/>
    </row>
    <row r="122" spans="1:26" s="123" customFormat="1" x14ac:dyDescent="0.2">
      <c r="A122" s="122" t="s">
        <v>603</v>
      </c>
      <c r="B122" s="119">
        <v>48857.11</v>
      </c>
      <c r="C122" s="119">
        <v>43090.210000000006</v>
      </c>
      <c r="D122" s="119">
        <v>45973.66</v>
      </c>
      <c r="E122" s="119">
        <v>-2883.45</v>
      </c>
      <c r="F122" s="129"/>
      <c r="G122" s="100"/>
      <c r="H122" s="7"/>
      <c r="I122" s="7"/>
      <c r="J122" s="7"/>
      <c r="K122" s="7"/>
      <c r="L122" s="145"/>
      <c r="M122" s="100"/>
      <c r="N122" s="145"/>
      <c r="O122" s="100"/>
      <c r="P122" s="100"/>
      <c r="Q122" s="100"/>
      <c r="R122" s="100"/>
      <c r="S122" s="100"/>
      <c r="T122" s="100"/>
      <c r="U122" s="100"/>
      <c r="V122" s="100"/>
      <c r="W122" s="100"/>
      <c r="X122" s="100"/>
      <c r="Y122" s="100"/>
      <c r="Z122" s="100"/>
    </row>
    <row r="123" spans="1:26" s="123" customFormat="1" x14ac:dyDescent="0.2">
      <c r="A123" s="122" t="s">
        <v>640</v>
      </c>
      <c r="B123" s="118">
        <v>45447.859999999993</v>
      </c>
      <c r="C123" s="118">
        <v>40938.32</v>
      </c>
      <c r="D123" s="118">
        <v>43193.09</v>
      </c>
      <c r="E123" s="118">
        <v>-2254.77</v>
      </c>
      <c r="F123" s="129"/>
      <c r="G123" s="100"/>
      <c r="H123" s="7"/>
      <c r="I123" s="7"/>
      <c r="J123" s="7"/>
      <c r="K123" s="7"/>
      <c r="L123" s="145"/>
      <c r="M123" s="100"/>
      <c r="N123" s="145"/>
      <c r="O123" s="100"/>
      <c r="P123" s="100"/>
    </row>
    <row r="124" spans="1:26" x14ac:dyDescent="0.2">
      <c r="A124" s="122" t="s">
        <v>734</v>
      </c>
      <c r="B124" s="118">
        <v>49052.32</v>
      </c>
      <c r="C124" s="118">
        <v>29172.32</v>
      </c>
      <c r="D124" s="118">
        <v>39112.32</v>
      </c>
      <c r="E124" s="118">
        <v>-9940</v>
      </c>
      <c r="F124" s="129"/>
      <c r="H124" s="7"/>
      <c r="I124" s="7"/>
      <c r="J124" s="7"/>
      <c r="K124" s="7"/>
      <c r="L124" s="145"/>
      <c r="M124" s="123"/>
      <c r="N124" s="145"/>
      <c r="Q124" s="123"/>
      <c r="R124" s="123"/>
      <c r="S124" s="123"/>
      <c r="T124" s="123"/>
      <c r="U124" s="123"/>
      <c r="V124" s="123"/>
      <c r="W124" s="123"/>
      <c r="X124" s="123"/>
      <c r="Y124" s="123"/>
      <c r="Z124" s="123"/>
    </row>
    <row r="125" spans="1:26" x14ac:dyDescent="0.2">
      <c r="A125" s="122" t="s">
        <v>783</v>
      </c>
      <c r="B125" s="118">
        <v>40611</v>
      </c>
      <c r="C125" s="118">
        <v>25160</v>
      </c>
      <c r="D125" s="118">
        <v>32886</v>
      </c>
      <c r="E125" s="118">
        <v>-7726</v>
      </c>
      <c r="F125" s="129"/>
      <c r="H125" s="7"/>
      <c r="I125" s="7"/>
      <c r="J125" s="7"/>
      <c r="K125" s="7"/>
      <c r="L125" s="145"/>
      <c r="M125" s="123"/>
      <c r="N125" s="145"/>
    </row>
    <row r="126" spans="1:26" x14ac:dyDescent="0.2">
      <c r="A126" s="122" t="s">
        <v>836</v>
      </c>
      <c r="B126" s="118">
        <v>45831.829999999994</v>
      </c>
      <c r="C126" s="118">
        <v>31545.85</v>
      </c>
      <c r="D126" s="118">
        <v>38688.839999999997</v>
      </c>
      <c r="E126" s="118">
        <v>-7142.99</v>
      </c>
      <c r="F126" s="129"/>
      <c r="G126" s="227"/>
      <c r="H126" s="7"/>
      <c r="I126" s="7"/>
      <c r="J126" s="7"/>
      <c r="K126" s="7"/>
      <c r="L126" s="145"/>
      <c r="M126" s="123"/>
      <c r="N126" s="145"/>
    </row>
    <row r="127" spans="1:26" x14ac:dyDescent="0.2">
      <c r="A127" s="122" t="s">
        <v>877</v>
      </c>
      <c r="B127" s="118">
        <v>58054</v>
      </c>
      <c r="C127" s="118">
        <v>49655</v>
      </c>
      <c r="D127" s="118">
        <v>53855</v>
      </c>
      <c r="E127" s="118">
        <v>-4200</v>
      </c>
      <c r="F127" s="129"/>
      <c r="H127" s="7"/>
      <c r="I127" s="7"/>
      <c r="J127" s="7"/>
      <c r="K127" s="7"/>
      <c r="L127" s="145"/>
      <c r="M127" s="123"/>
      <c r="N127" s="145"/>
    </row>
    <row r="128" spans="1:26" x14ac:dyDescent="0.2">
      <c r="A128" s="122" t="s">
        <v>951</v>
      </c>
      <c r="B128" s="118">
        <v>50736.65</v>
      </c>
      <c r="C128" s="118">
        <v>39826.35</v>
      </c>
      <c r="D128" s="118">
        <v>45281.5</v>
      </c>
      <c r="E128" s="118">
        <v>-5455.15</v>
      </c>
      <c r="F128" s="129"/>
      <c r="H128" s="7"/>
      <c r="I128" s="7"/>
      <c r="J128" s="7"/>
      <c r="K128" s="7"/>
      <c r="L128" s="145"/>
      <c r="M128" s="123"/>
      <c r="N128" s="145"/>
    </row>
    <row r="129" spans="1:16" x14ac:dyDescent="0.2">
      <c r="A129" s="122" t="s">
        <v>955</v>
      </c>
      <c r="B129" s="118">
        <v>82211.19</v>
      </c>
      <c r="C129" s="118">
        <v>-22402.410000000003</v>
      </c>
      <c r="D129" s="118">
        <v>29904.39</v>
      </c>
      <c r="E129" s="118">
        <v>-52306.8</v>
      </c>
      <c r="F129" s="129"/>
      <c r="H129" s="7"/>
      <c r="I129" s="7"/>
      <c r="J129" s="7"/>
      <c r="K129" s="7"/>
      <c r="L129" s="145"/>
      <c r="M129" s="123"/>
      <c r="N129" s="145"/>
    </row>
    <row r="130" spans="1:16" x14ac:dyDescent="0.2">
      <c r="A130" s="122" t="s">
        <v>1104</v>
      </c>
      <c r="B130" s="118">
        <v>60084.99</v>
      </c>
      <c r="C130" s="118">
        <v>54851.950000000004</v>
      </c>
      <c r="D130" s="118">
        <v>57468.47</v>
      </c>
      <c r="E130" s="118">
        <v>-2616.52</v>
      </c>
      <c r="F130" s="129"/>
      <c r="H130" s="7"/>
      <c r="I130" s="7"/>
      <c r="J130" s="7"/>
      <c r="K130" s="7"/>
      <c r="L130" s="145"/>
      <c r="M130" s="123"/>
      <c r="N130" s="145"/>
    </row>
    <row r="131" spans="1:16" x14ac:dyDescent="0.2">
      <c r="A131" s="122" t="s">
        <v>1070</v>
      </c>
      <c r="B131" s="118">
        <v>17561.41</v>
      </c>
      <c r="C131" s="118">
        <v>15917.55</v>
      </c>
      <c r="D131" s="118">
        <v>16739.48</v>
      </c>
      <c r="E131" s="118">
        <v>-821.93</v>
      </c>
      <c r="F131" s="129"/>
      <c r="H131" s="7"/>
      <c r="I131" s="7"/>
      <c r="J131" s="7"/>
      <c r="K131" s="7"/>
      <c r="L131" s="145"/>
      <c r="M131" s="123"/>
      <c r="N131" s="145"/>
    </row>
    <row r="132" spans="1:16" x14ac:dyDescent="0.2">
      <c r="A132" s="130" t="s">
        <v>199</v>
      </c>
      <c r="B132" s="118">
        <v>769862.62</v>
      </c>
      <c r="C132" s="118">
        <v>378228.6</v>
      </c>
      <c r="D132" s="118">
        <v>574045.61</v>
      </c>
      <c r="E132" s="118">
        <v>-195817.00999999998</v>
      </c>
      <c r="F132" s="129"/>
      <c r="H132" s="7"/>
      <c r="I132" s="7"/>
      <c r="J132" s="7"/>
      <c r="K132" s="7"/>
      <c r="L132" s="145"/>
      <c r="M132" s="123"/>
      <c r="N132" s="145"/>
    </row>
    <row r="133" spans="1:16" x14ac:dyDescent="0.2">
      <c r="A133" s="116" t="s">
        <v>860</v>
      </c>
      <c r="B133" s="118"/>
      <c r="C133" s="118"/>
      <c r="D133" s="118"/>
      <c r="E133" s="118"/>
      <c r="F133" s="69"/>
      <c r="G133" s="134"/>
      <c r="H133" s="134"/>
      <c r="I133" s="134"/>
      <c r="J133" s="134"/>
      <c r="L133" s="145"/>
      <c r="M133" s="123"/>
      <c r="N133" s="145"/>
    </row>
    <row r="134" spans="1:16" x14ac:dyDescent="0.2">
      <c r="A134" s="116"/>
      <c r="B134" s="118"/>
      <c r="C134" s="118"/>
      <c r="D134" s="230"/>
      <c r="E134" s="118"/>
      <c r="F134" s="69"/>
      <c r="G134" s="109"/>
      <c r="H134" s="110"/>
      <c r="I134" s="111"/>
      <c r="J134" s="69"/>
      <c r="M134" s="123"/>
    </row>
    <row r="135" spans="1:16" x14ac:dyDescent="0.2">
      <c r="A135" s="116"/>
      <c r="B135" s="118"/>
      <c r="C135" s="118"/>
      <c r="D135" s="118"/>
      <c r="E135" s="118"/>
      <c r="F135" s="69"/>
      <c r="G135" s="109"/>
      <c r="H135" s="110"/>
      <c r="I135" s="111"/>
      <c r="J135" s="69"/>
    </row>
    <row r="136" spans="1:16" x14ac:dyDescent="0.2">
      <c r="A136" s="5"/>
      <c r="B136" s="47"/>
      <c r="C136" s="47"/>
      <c r="D136" s="47"/>
      <c r="E136" s="68"/>
      <c r="O136" s="123"/>
      <c r="P136" s="123"/>
    </row>
    <row r="137" spans="1:16" x14ac:dyDescent="0.2">
      <c r="A137" s="5" t="s">
        <v>163</v>
      </c>
      <c r="B137" s="108" t="s">
        <v>161</v>
      </c>
      <c r="C137" s="108" t="s">
        <v>161</v>
      </c>
      <c r="D137" s="108" t="s">
        <v>162</v>
      </c>
      <c r="E137" s="108" t="s">
        <v>162</v>
      </c>
      <c r="K137" s="123"/>
      <c r="O137" s="123"/>
      <c r="P137" s="123"/>
    </row>
    <row r="138" spans="1:16" x14ac:dyDescent="0.2">
      <c r="A138" s="5" t="s">
        <v>201</v>
      </c>
      <c r="B138" s="59" t="s">
        <v>160</v>
      </c>
      <c r="C138" s="59" t="s">
        <v>164</v>
      </c>
      <c r="D138" s="59" t="s">
        <v>160</v>
      </c>
      <c r="E138" s="59" t="s">
        <v>164</v>
      </c>
      <c r="K138" s="123"/>
      <c r="L138" s="123"/>
      <c r="N138" s="123"/>
    </row>
    <row r="139" spans="1:16" x14ac:dyDescent="0.2">
      <c r="A139" s="5">
        <v>2022</v>
      </c>
      <c r="B139" s="112">
        <f>105/505</f>
        <v>0.20792079207920791</v>
      </c>
      <c r="C139" s="112">
        <v>7.6810000000000003E-2</v>
      </c>
      <c r="D139" s="112">
        <f>2/505</f>
        <v>3.9603960396039604E-3</v>
      </c>
      <c r="E139" s="112">
        <v>3.5300000000000002E-3</v>
      </c>
      <c r="K139" s="123"/>
      <c r="L139" s="123"/>
      <c r="N139" s="123"/>
    </row>
    <row r="140" spans="1:16" x14ac:dyDescent="0.2">
      <c r="A140" s="5">
        <v>2021</v>
      </c>
      <c r="B140" s="112">
        <v>0.64356435643564358</v>
      </c>
      <c r="C140" s="112">
        <v>0.19023999999999999</v>
      </c>
      <c r="D140" s="112">
        <v>9.9009900990099011E-3</v>
      </c>
      <c r="E140" s="112" t="s">
        <v>1334</v>
      </c>
      <c r="K140" s="123"/>
      <c r="L140" s="123"/>
      <c r="N140" s="123"/>
    </row>
    <row r="141" spans="1:16" x14ac:dyDescent="0.2">
      <c r="A141" s="5">
        <v>2020</v>
      </c>
      <c r="B141" s="112">
        <f>276/505</f>
        <v>0.54653465346534658</v>
      </c>
      <c r="C141" s="112">
        <v>0.12461</v>
      </c>
      <c r="D141" s="112">
        <f>66/505</f>
        <v>0.1306930693069307</v>
      </c>
      <c r="E141" s="112">
        <v>7.4090000000000003E-2</v>
      </c>
      <c r="K141" s="123"/>
      <c r="L141" s="123"/>
      <c r="N141" s="123"/>
    </row>
    <row r="142" spans="1:16" x14ac:dyDescent="0.2">
      <c r="A142" s="5">
        <v>2019</v>
      </c>
      <c r="B142" s="112">
        <f>330/505</f>
        <v>0.65346534653465349</v>
      </c>
      <c r="C142" s="112">
        <v>0.18584000000000001</v>
      </c>
      <c r="D142" s="112">
        <f>7/505</f>
        <v>1.3861386138613862E-2</v>
      </c>
      <c r="E142" s="112">
        <v>3.0748000000000001E-2</v>
      </c>
      <c r="K142" s="123"/>
      <c r="L142" s="123"/>
      <c r="N142" s="123"/>
    </row>
    <row r="143" spans="1:16" x14ac:dyDescent="0.2">
      <c r="A143" s="5">
        <v>2018</v>
      </c>
      <c r="B143" s="112">
        <f>331/505</f>
        <v>0.65544554455445547</v>
      </c>
      <c r="C143" s="112">
        <v>0.34956999999999999</v>
      </c>
      <c r="D143" s="112">
        <f>3/505</f>
        <v>5.9405940594059407E-3</v>
      </c>
      <c r="E143" s="112">
        <v>0.10085</v>
      </c>
      <c r="K143" s="123"/>
      <c r="L143" s="123"/>
      <c r="N143" s="123"/>
    </row>
    <row r="144" spans="1:16" x14ac:dyDescent="0.2">
      <c r="A144" s="5">
        <v>2017</v>
      </c>
      <c r="B144" s="112">
        <f>328/505</f>
        <v>0.64950495049504953</v>
      </c>
      <c r="C144" s="112">
        <v>0.28825000000000001</v>
      </c>
      <c r="D144" s="112">
        <f>9/505</f>
        <v>1.782178217821782E-2</v>
      </c>
      <c r="E144" s="112">
        <v>0.13117999999999999</v>
      </c>
      <c r="K144" s="123"/>
      <c r="L144" s="123"/>
      <c r="N144" s="123"/>
    </row>
    <row r="145" spans="1:141" x14ac:dyDescent="0.2">
      <c r="A145" s="5">
        <v>2016</v>
      </c>
      <c r="B145" s="112">
        <f>320/505</f>
        <v>0.63366336633663367</v>
      </c>
      <c r="C145" s="112">
        <v>0.27879999999999999</v>
      </c>
      <c r="D145" s="112">
        <f>21/505</f>
        <v>4.1584158415841586E-2</v>
      </c>
      <c r="E145" s="112">
        <v>0.13175000000000001</v>
      </c>
      <c r="K145" s="123"/>
      <c r="L145" s="123"/>
      <c r="N145" s="123"/>
    </row>
    <row r="146" spans="1:141" x14ac:dyDescent="0.2">
      <c r="A146" s="5">
        <v>2015</v>
      </c>
      <c r="B146" s="112">
        <f>322/504</f>
        <v>0.63888888888888884</v>
      </c>
      <c r="C146" s="112">
        <v>0.27292</v>
      </c>
      <c r="D146" s="112">
        <f>17/504</f>
        <v>3.3730158730158728E-2</v>
      </c>
      <c r="E146" s="112">
        <v>0.12017</v>
      </c>
      <c r="K146" s="123"/>
      <c r="L146" s="123"/>
      <c r="N146" s="123"/>
    </row>
    <row r="147" spans="1:141" x14ac:dyDescent="0.2">
      <c r="A147" s="5">
        <v>2014</v>
      </c>
      <c r="B147" s="112">
        <v>0.68730000000000002</v>
      </c>
      <c r="C147" s="112">
        <v>0.29616999999999999</v>
      </c>
      <c r="D147" s="112">
        <v>1.3899999999999999E-2</v>
      </c>
      <c r="E147" s="112">
        <v>0.10599</v>
      </c>
      <c r="K147" s="123"/>
      <c r="L147" s="123"/>
      <c r="N147" s="123"/>
    </row>
    <row r="148" spans="1:141" x14ac:dyDescent="0.2">
      <c r="A148" s="5">
        <v>2013</v>
      </c>
      <c r="B148" s="112">
        <v>0.66</v>
      </c>
      <c r="C148" s="112">
        <v>0.28234999999999999</v>
      </c>
      <c r="D148" s="112">
        <v>0.02</v>
      </c>
      <c r="E148" s="112">
        <v>0.11203</v>
      </c>
      <c r="G148" s="150"/>
      <c r="K148" s="123"/>
      <c r="L148" s="123"/>
      <c r="N148" s="123"/>
    </row>
    <row r="149" spans="1:141" x14ac:dyDescent="0.2">
      <c r="A149" s="5">
        <v>2012</v>
      </c>
      <c r="B149" s="112">
        <v>0.61399999999999999</v>
      </c>
      <c r="C149" s="112">
        <v>0.26518999999999998</v>
      </c>
      <c r="D149" s="112">
        <v>0.02</v>
      </c>
      <c r="E149" s="112">
        <v>0.1027</v>
      </c>
      <c r="G149" s="150"/>
      <c r="L149" s="123"/>
      <c r="N149" s="123"/>
    </row>
    <row r="150" spans="1:141" s="123" customFormat="1" x14ac:dyDescent="0.2">
      <c r="A150" s="5">
        <v>2011</v>
      </c>
      <c r="B150" s="112">
        <v>0.59599999999999997</v>
      </c>
      <c r="C150" s="112">
        <v>0.27892</v>
      </c>
      <c r="D150" s="112">
        <v>0.01</v>
      </c>
      <c r="E150" s="112">
        <v>7.2929999999999995E-2</v>
      </c>
      <c r="F150" s="100"/>
      <c r="G150" s="150"/>
      <c r="H150" s="100"/>
      <c r="I150" s="100"/>
      <c r="J150" s="100"/>
      <c r="K150" s="100"/>
      <c r="L150" s="100"/>
      <c r="M150" s="100"/>
      <c r="N150" s="100"/>
      <c r="O150" s="100"/>
      <c r="P150" s="100"/>
      <c r="Q150" s="100"/>
      <c r="R150" s="100"/>
      <c r="S150" s="100"/>
      <c r="T150" s="100"/>
      <c r="U150" s="100"/>
      <c r="V150" s="100"/>
      <c r="W150" s="100"/>
      <c r="X150" s="100"/>
      <c r="Y150" s="100"/>
      <c r="Z150" s="100"/>
    </row>
    <row r="151" spans="1:141" s="123" customFormat="1" x14ac:dyDescent="0.2">
      <c r="A151" s="142" t="s">
        <v>469</v>
      </c>
      <c r="B151" s="112">
        <v>0.46600000000000003</v>
      </c>
      <c r="C151" s="112">
        <v>0.19317999999999999</v>
      </c>
      <c r="D151" s="112">
        <v>0.01</v>
      </c>
      <c r="E151" s="112">
        <v>9.214E-2</v>
      </c>
      <c r="F151" s="100"/>
      <c r="G151" s="150"/>
      <c r="H151" s="100"/>
      <c r="I151" s="100"/>
      <c r="J151" s="100"/>
      <c r="K151" s="100"/>
      <c r="L151" s="100"/>
      <c r="M151" s="100"/>
      <c r="N151" s="100"/>
      <c r="O151" s="100"/>
      <c r="P151" s="100"/>
    </row>
    <row r="152" spans="1:141" s="123" customFormat="1" x14ac:dyDescent="0.2">
      <c r="A152" s="142" t="s">
        <v>433</v>
      </c>
      <c r="B152" s="112">
        <v>0.30399999999999999</v>
      </c>
      <c r="C152" s="112">
        <v>0.12859000000000001</v>
      </c>
      <c r="D152" s="112">
        <v>0.14199999999999999</v>
      </c>
      <c r="E152" s="112">
        <v>0.17416999999999999</v>
      </c>
      <c r="F152" s="100"/>
      <c r="G152" s="150"/>
      <c r="H152" s="100"/>
      <c r="I152" s="100"/>
      <c r="J152" s="100"/>
      <c r="K152" s="100"/>
      <c r="L152" s="100"/>
      <c r="M152" s="100"/>
      <c r="N152" s="100"/>
      <c r="O152" s="100"/>
      <c r="P152" s="100"/>
    </row>
    <row r="153" spans="1:141" s="123" customFormat="1" x14ac:dyDescent="0.2">
      <c r="A153" s="142" t="s">
        <v>394</v>
      </c>
      <c r="B153" s="112">
        <v>0.44800000000000001</v>
      </c>
      <c r="C153" s="112">
        <v>0.21176</v>
      </c>
      <c r="D153" s="112">
        <v>9.6000000000000002E-2</v>
      </c>
      <c r="E153" s="112">
        <v>9.7750000000000004E-2</v>
      </c>
      <c r="F153" s="100"/>
      <c r="G153" s="150"/>
      <c r="H153" s="100"/>
      <c r="I153" s="100"/>
      <c r="J153" s="100"/>
      <c r="K153" s="100"/>
      <c r="L153" s="100"/>
      <c r="M153" s="100"/>
      <c r="N153" s="100"/>
      <c r="O153" s="100"/>
      <c r="P153" s="100"/>
    </row>
    <row r="154" spans="1:141" s="57" customFormat="1" x14ac:dyDescent="0.2">
      <c r="A154" s="142" t="s">
        <v>364</v>
      </c>
      <c r="B154" s="112">
        <v>0.55200000000000005</v>
      </c>
      <c r="C154" s="112">
        <v>0.22986000000000001</v>
      </c>
      <c r="D154" s="112">
        <v>2.4E-2</v>
      </c>
      <c r="E154" s="112">
        <v>3.1640000000000001E-2</v>
      </c>
      <c r="F154" s="100"/>
      <c r="G154" s="150"/>
      <c r="H154" s="100"/>
      <c r="I154" s="100"/>
      <c r="J154" s="100"/>
      <c r="K154" s="100"/>
      <c r="L154" s="100"/>
      <c r="M154" s="100"/>
      <c r="N154" s="100"/>
      <c r="O154" s="100"/>
      <c r="P154" s="100"/>
      <c r="Q154" s="123"/>
      <c r="R154" s="123"/>
      <c r="S154" s="123"/>
      <c r="T154" s="123"/>
      <c r="U154" s="123"/>
      <c r="V154" s="123"/>
      <c r="W154" s="123"/>
      <c r="X154" s="123"/>
      <c r="Y154" s="123"/>
      <c r="Z154" s="123"/>
    </row>
    <row r="155" spans="1:141" s="57" customFormat="1" x14ac:dyDescent="0.2">
      <c r="A155" s="142" t="s">
        <v>333</v>
      </c>
      <c r="B155" s="112">
        <v>0.56000000000000005</v>
      </c>
      <c r="C155" s="112">
        <v>0.24664</v>
      </c>
      <c r="D155" s="112">
        <v>1.7999999999999999E-2</v>
      </c>
      <c r="E155" s="112">
        <v>3.0110000000000001E-2</v>
      </c>
      <c r="F155" s="100"/>
      <c r="G155" s="150"/>
      <c r="H155" s="100"/>
      <c r="I155" s="100"/>
      <c r="J155" s="100"/>
      <c r="K155" s="100"/>
      <c r="L155" s="100"/>
      <c r="M155" s="135"/>
      <c r="N155" s="100"/>
      <c r="O155" s="100"/>
      <c r="P155" s="100"/>
    </row>
    <row r="156" spans="1:141" s="91" customFormat="1" x14ac:dyDescent="0.2">
      <c r="A156" s="142" t="s">
        <v>303</v>
      </c>
      <c r="B156" s="112">
        <v>0.56999999999999995</v>
      </c>
      <c r="C156" s="112">
        <v>0.25151000000000001</v>
      </c>
      <c r="D156" s="112">
        <v>1.7999999999999999E-2</v>
      </c>
      <c r="E156" s="112">
        <v>2.6950000000000002E-2</v>
      </c>
      <c r="F156" s="100"/>
      <c r="G156" s="150"/>
      <c r="H156" s="100"/>
      <c r="I156" s="100"/>
      <c r="J156" s="100"/>
      <c r="K156" s="100"/>
      <c r="L156" s="100"/>
      <c r="M156" s="71"/>
      <c r="N156" s="100"/>
      <c r="O156" s="100"/>
      <c r="P156" s="100"/>
      <c r="Q156" s="57"/>
      <c r="R156" s="57"/>
      <c r="S156" s="57"/>
      <c r="T156" s="57"/>
      <c r="U156" s="57"/>
      <c r="V156" s="57"/>
      <c r="W156" s="57"/>
      <c r="X156" s="57"/>
      <c r="Y156" s="57"/>
      <c r="Z156" s="57"/>
    </row>
    <row r="157" spans="1:141" s="48" customFormat="1" x14ac:dyDescent="0.2">
      <c r="A157" s="142" t="s">
        <v>242</v>
      </c>
      <c r="B157" s="112">
        <v>0.50800000000000001</v>
      </c>
      <c r="C157" s="112">
        <v>0.24027999999999999</v>
      </c>
      <c r="D157" s="112">
        <v>0.01</v>
      </c>
      <c r="E157" s="112">
        <v>2.6349999999999998E-2</v>
      </c>
      <c r="F157" s="100"/>
      <c r="G157" s="150"/>
      <c r="H157" s="100"/>
      <c r="I157" s="100"/>
      <c r="J157" s="100"/>
      <c r="K157" s="100"/>
      <c r="L157" s="100"/>
      <c r="M157" s="71"/>
      <c r="N157" s="100"/>
      <c r="O157" s="100"/>
      <c r="P157" s="100"/>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c r="DY157" s="91"/>
      <c r="DZ157" s="91"/>
      <c r="EA157" s="91"/>
      <c r="EB157" s="91"/>
      <c r="EC157" s="91"/>
      <c r="ED157" s="91"/>
      <c r="EE157" s="91"/>
      <c r="EF157" s="91"/>
      <c r="EG157" s="91"/>
      <c r="EH157" s="91"/>
      <c r="EI157" s="91"/>
      <c r="EJ157" s="91"/>
      <c r="EK157" s="91"/>
    </row>
    <row r="158" spans="1:141" s="48" customFormat="1" x14ac:dyDescent="0.2">
      <c r="A158" s="142" t="s">
        <v>170</v>
      </c>
      <c r="B158" s="112"/>
      <c r="C158" s="112"/>
      <c r="D158" s="112"/>
      <c r="E158" s="112"/>
      <c r="F158" s="100"/>
      <c r="G158" s="150"/>
      <c r="H158" s="100"/>
      <c r="I158" s="100"/>
      <c r="J158" s="100"/>
      <c r="K158" s="100"/>
      <c r="L158" s="100"/>
      <c r="M158" s="85"/>
      <c r="N158" s="100"/>
      <c r="O158" s="123"/>
      <c r="P158" s="123"/>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c r="DY158" s="91"/>
      <c r="DZ158" s="91"/>
      <c r="EA158" s="91"/>
      <c r="EB158" s="91"/>
      <c r="EC158" s="91"/>
      <c r="ED158" s="91"/>
      <c r="EE158" s="91"/>
      <c r="EF158" s="91"/>
      <c r="EG158" s="91"/>
      <c r="EH158" s="91"/>
      <c r="EI158" s="91"/>
      <c r="EJ158" s="91"/>
      <c r="EK158" s="91"/>
    </row>
    <row r="159" spans="1:141" s="48" customFormat="1" x14ac:dyDescent="0.2">
      <c r="A159" s="96"/>
      <c r="B159" s="112"/>
      <c r="C159" s="112"/>
      <c r="D159" s="112"/>
      <c r="E159" s="112"/>
      <c r="F159" s="100"/>
      <c r="G159" s="209"/>
      <c r="H159" s="150"/>
      <c r="I159" s="100"/>
      <c r="J159" s="100"/>
      <c r="K159" s="100"/>
      <c r="L159" s="100"/>
      <c r="M159" s="73"/>
      <c r="N159" s="100"/>
      <c r="O159" s="123"/>
      <c r="P159" s="123"/>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row>
    <row r="160" spans="1:141" s="48" customFormat="1" x14ac:dyDescent="0.2">
      <c r="A160" s="96"/>
      <c r="B160" s="112"/>
      <c r="C160" s="112"/>
      <c r="D160" s="112"/>
      <c r="E160" s="112"/>
      <c r="F160" s="100"/>
      <c r="G160" s="209"/>
      <c r="H160" s="150"/>
      <c r="I160" s="100"/>
      <c r="J160" s="100"/>
      <c r="K160" s="100"/>
      <c r="L160" s="100"/>
      <c r="M160" s="73"/>
      <c r="N160" s="100"/>
      <c r="O160" s="123"/>
      <c r="P160" s="123"/>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row>
    <row r="161" spans="1:141" s="48" customFormat="1" x14ac:dyDescent="0.2">
      <c r="A161" s="57" t="s">
        <v>477</v>
      </c>
      <c r="B161" s="57"/>
      <c r="C161" s="57"/>
      <c r="D161" s="57"/>
      <c r="E161" s="70"/>
      <c r="F161" s="70"/>
      <c r="G161" s="57"/>
      <c r="H161" s="57"/>
      <c r="I161" s="57"/>
      <c r="J161" s="57"/>
      <c r="K161" s="57"/>
      <c r="L161" s="100"/>
      <c r="M161" s="73"/>
      <c r="N161" s="100"/>
      <c r="O161" s="79"/>
      <c r="P161" s="79"/>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row>
    <row r="162" spans="1:141" s="48" customFormat="1" x14ac:dyDescent="0.2">
      <c r="A162" s="7" t="s">
        <v>137</v>
      </c>
      <c r="B162" s="71" t="s">
        <v>478</v>
      </c>
      <c r="C162" s="71" t="s">
        <v>478</v>
      </c>
      <c r="D162" s="71" t="s">
        <v>478</v>
      </c>
      <c r="E162" s="75" t="s">
        <v>156</v>
      </c>
      <c r="F162" s="75" t="s">
        <v>156</v>
      </c>
      <c r="G162" s="75" t="s">
        <v>156</v>
      </c>
      <c r="H162" s="79" t="s">
        <v>479</v>
      </c>
      <c r="I162" s="79" t="s">
        <v>479</v>
      </c>
      <c r="J162" s="79" t="s">
        <v>479</v>
      </c>
      <c r="K162" s="79" t="s">
        <v>480</v>
      </c>
      <c r="L162" s="57"/>
      <c r="M162" s="73"/>
      <c r="N162" s="57"/>
      <c r="O162" s="87"/>
      <c r="P162" s="87"/>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row>
    <row r="163" spans="1:141" s="7" customFormat="1" x14ac:dyDescent="0.2">
      <c r="B163" s="71" t="s">
        <v>481</v>
      </c>
      <c r="C163" s="71" t="s">
        <v>481</v>
      </c>
      <c r="D163" s="71" t="s">
        <v>481</v>
      </c>
      <c r="E163" s="76" t="s">
        <v>1071</v>
      </c>
      <c r="F163" s="76" t="s">
        <v>1104</v>
      </c>
      <c r="G163" s="86">
        <f>D164</f>
        <v>44620</v>
      </c>
      <c r="H163" s="79" t="s">
        <v>107</v>
      </c>
      <c r="I163" s="79" t="s">
        <v>107</v>
      </c>
      <c r="J163" s="79" t="s">
        <v>107</v>
      </c>
      <c r="K163" s="79" t="s">
        <v>482</v>
      </c>
      <c r="L163" s="210"/>
      <c r="M163" s="73"/>
      <c r="N163" s="75"/>
      <c r="O163" s="81"/>
      <c r="P163" s="88"/>
      <c r="Q163" s="91"/>
      <c r="R163" s="91"/>
      <c r="S163" s="91"/>
      <c r="T163" s="91"/>
      <c r="U163" s="91"/>
      <c r="V163" s="91"/>
      <c r="W163" s="91"/>
      <c r="X163" s="91"/>
      <c r="Y163" s="91"/>
      <c r="Z163" s="91"/>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row>
    <row r="164" spans="1:141" s="7" customFormat="1" x14ac:dyDescent="0.2">
      <c r="B164" s="72" t="s">
        <v>1071</v>
      </c>
      <c r="C164" s="72" t="s">
        <v>1104</v>
      </c>
      <c r="D164" s="85">
        <v>44620</v>
      </c>
      <c r="E164" s="76"/>
      <c r="F164" s="76"/>
      <c r="G164" s="76"/>
      <c r="H164" s="80" t="s">
        <v>1071</v>
      </c>
      <c r="I164" s="80" t="s">
        <v>1104</v>
      </c>
      <c r="J164" s="87">
        <f>D164</f>
        <v>44620</v>
      </c>
      <c r="K164" s="87">
        <f>D164</f>
        <v>44620</v>
      </c>
      <c r="L164" s="210"/>
      <c r="M164" s="73"/>
      <c r="N164" s="86"/>
      <c r="O164" s="81"/>
      <c r="P164" s="88"/>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row>
    <row r="165" spans="1:141" s="7" customFormat="1" x14ac:dyDescent="0.2">
      <c r="A165" s="57" t="s">
        <v>866</v>
      </c>
      <c r="B165" s="73">
        <v>6.8508369353672882E-2</v>
      </c>
      <c r="C165" s="73">
        <v>6.345790002783884E-2</v>
      </c>
      <c r="D165" s="73">
        <v>6.2414479286592529E-2</v>
      </c>
      <c r="E165" s="77">
        <v>9.6016330727294631E-3</v>
      </c>
      <c r="F165" s="77">
        <v>8.1533446406038355E-3</v>
      </c>
      <c r="G165" s="77">
        <v>9.4740042128319026E-3</v>
      </c>
      <c r="H165" s="81">
        <v>13</v>
      </c>
      <c r="I165" s="81">
        <v>13</v>
      </c>
      <c r="J165" s="81">
        <v>13</v>
      </c>
      <c r="K165" s="88">
        <v>4.2494717454215854E-2</v>
      </c>
      <c r="L165" s="57"/>
      <c r="N165" s="76"/>
      <c r="O165" s="81"/>
      <c r="P165" s="88"/>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row>
    <row r="166" spans="1:141" s="7" customFormat="1" x14ac:dyDescent="0.2">
      <c r="A166" s="57" t="s">
        <v>146</v>
      </c>
      <c r="B166" s="73">
        <v>5.1568148155495368E-2</v>
      </c>
      <c r="C166" s="73">
        <v>5.6778742654235104E-2</v>
      </c>
      <c r="D166" s="73">
        <v>5.8462282666190253E-2</v>
      </c>
      <c r="E166" s="77">
        <v>6.1187188368058889E-3</v>
      </c>
      <c r="F166" s="77">
        <v>5.907497318538609E-3</v>
      </c>
      <c r="G166" s="77">
        <v>7.2290964595808126E-3</v>
      </c>
      <c r="H166" s="81">
        <v>30</v>
      </c>
      <c r="I166" s="81">
        <v>35</v>
      </c>
      <c r="J166" s="81">
        <v>34</v>
      </c>
      <c r="K166" s="88">
        <v>1.8771968281126775E-2</v>
      </c>
      <c r="L166" s="91"/>
      <c r="M166" s="73"/>
      <c r="N166" s="77"/>
      <c r="O166" s="81"/>
      <c r="P166" s="88"/>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row>
    <row r="167" spans="1:141" s="7" customFormat="1" x14ac:dyDescent="0.2">
      <c r="A167" s="57" t="s">
        <v>143</v>
      </c>
      <c r="B167" s="73">
        <v>0.11319560416050145</v>
      </c>
      <c r="C167" s="73">
        <v>0.10820381525414327</v>
      </c>
      <c r="D167" s="73">
        <v>0.10610387654527877</v>
      </c>
      <c r="E167" s="77">
        <v>2.6238320222256556E-2</v>
      </c>
      <c r="F167" s="77">
        <v>2.4028476540340852E-2</v>
      </c>
      <c r="G167" s="77">
        <v>2.4989049095023294E-2</v>
      </c>
      <c r="H167" s="81">
        <v>30</v>
      </c>
      <c r="I167" s="81">
        <v>31</v>
      </c>
      <c r="J167" s="81">
        <v>31</v>
      </c>
      <c r="K167" s="88">
        <v>2.5338273710879967E-2</v>
      </c>
      <c r="L167" s="91"/>
      <c r="M167" s="73"/>
      <c r="N167" s="77"/>
      <c r="O167" s="81"/>
      <c r="P167" s="88"/>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row>
    <row r="168" spans="1:141" s="7" customFormat="1" x14ac:dyDescent="0.2">
      <c r="A168" s="57" t="s">
        <v>197</v>
      </c>
      <c r="B168" s="73">
        <v>8.5425258470288465E-2</v>
      </c>
      <c r="C168" s="73">
        <v>8.4496028683537991E-2</v>
      </c>
      <c r="D168" s="73">
        <v>9.170360029514911E-2</v>
      </c>
      <c r="E168" s="77">
        <v>5.6568626322045748E-2</v>
      </c>
      <c r="F168" s="77">
        <v>4.1277861866660402E-2</v>
      </c>
      <c r="G168" s="77">
        <v>3.6420534590571235E-2</v>
      </c>
      <c r="H168" s="81">
        <v>24</v>
      </c>
      <c r="I168" s="81">
        <v>21</v>
      </c>
      <c r="J168" s="81">
        <v>21</v>
      </c>
      <c r="K168" s="88">
        <v>3.6420534590571235E-2</v>
      </c>
      <c r="L168" s="91"/>
      <c r="M168" s="73"/>
      <c r="N168" s="77"/>
      <c r="O168" s="81"/>
      <c r="P168" s="88"/>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row>
    <row r="169" spans="1:141" s="48" customFormat="1" x14ac:dyDescent="0.2">
      <c r="A169" s="57" t="s">
        <v>142</v>
      </c>
      <c r="B169" s="73">
        <v>0.13409453673974189</v>
      </c>
      <c r="C169" s="73">
        <v>0.1433785386343763</v>
      </c>
      <c r="D169" s="73">
        <v>0.1428758361974044</v>
      </c>
      <c r="E169" s="77">
        <v>1.9386583893176927E-2</v>
      </c>
      <c r="F169" s="77">
        <v>1.7506883893770819E-2</v>
      </c>
      <c r="G169" s="77">
        <v>1.8233433982478058E-2</v>
      </c>
      <c r="H169" s="81">
        <v>63</v>
      </c>
      <c r="I169" s="81">
        <v>65</v>
      </c>
      <c r="J169" s="81">
        <v>65</v>
      </c>
      <c r="K169" s="88">
        <v>2.1376473221035652E-2</v>
      </c>
      <c r="L169" s="91"/>
      <c r="M169" s="74"/>
      <c r="N169" s="77"/>
      <c r="O169" s="81"/>
      <c r="P169" s="88"/>
      <c r="Q169" s="57"/>
      <c r="R169" s="57"/>
      <c r="S169" s="57"/>
      <c r="T169" s="57"/>
      <c r="U169" s="57"/>
      <c r="V169" s="57"/>
      <c r="W169" s="57"/>
      <c r="X169" s="57"/>
      <c r="Y169" s="57"/>
      <c r="Z169" s="57"/>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c r="DT169" s="91"/>
      <c r="DU169" s="91"/>
      <c r="DV169" s="91"/>
      <c r="DW169" s="91"/>
      <c r="DX169" s="91"/>
      <c r="DY169" s="91"/>
      <c r="DZ169" s="91"/>
      <c r="EA169" s="91"/>
      <c r="EB169" s="91"/>
      <c r="EC169" s="91"/>
      <c r="ED169" s="91"/>
      <c r="EE169" s="91"/>
      <c r="EF169" s="91"/>
      <c r="EG169" s="91"/>
    </row>
    <row r="170" spans="1:141" s="7" customFormat="1" x14ac:dyDescent="0.2">
      <c r="A170" s="57" t="s">
        <v>141</v>
      </c>
      <c r="B170" s="73">
        <v>0.14870100571525091</v>
      </c>
      <c r="C170" s="73">
        <v>0.15015428323034305</v>
      </c>
      <c r="D170" s="73">
        <v>0.14735655867048533</v>
      </c>
      <c r="E170" s="77">
        <v>1.6672452463017049E-2</v>
      </c>
      <c r="F170" s="77">
        <v>1.4749878584825122E-2</v>
      </c>
      <c r="G170" s="77">
        <v>1.6177969128999808E-2</v>
      </c>
      <c r="H170" s="81">
        <v>36</v>
      </c>
      <c r="I170" s="81">
        <v>40</v>
      </c>
      <c r="J170" s="81">
        <v>40</v>
      </c>
      <c r="K170" s="88">
        <v>1.9783534769774437E-2</v>
      </c>
      <c r="L170" s="91"/>
      <c r="M170" s="57"/>
      <c r="N170" s="77"/>
      <c r="O170" s="81"/>
      <c r="P170" s="88"/>
      <c r="Q170" s="91"/>
      <c r="R170" s="91"/>
      <c r="S170" s="91"/>
      <c r="T170" s="91"/>
      <c r="U170" s="91"/>
      <c r="V170" s="91"/>
      <c r="W170" s="91"/>
      <c r="X170" s="91"/>
      <c r="Y170" s="91"/>
      <c r="Z170" s="91"/>
    </row>
    <row r="171" spans="1:141" x14ac:dyDescent="0.2">
      <c r="A171" s="57" t="s">
        <v>140</v>
      </c>
      <c r="B171" s="73">
        <v>8.4504195777885108E-2</v>
      </c>
      <c r="C171" s="73">
        <v>8.30067399159959E-2</v>
      </c>
      <c r="D171" s="73">
        <v>8.4736497462847032E-2</v>
      </c>
      <c r="E171" s="77">
        <v>1.5192628855552668E-2</v>
      </c>
      <c r="F171" s="77">
        <v>1.3923949882646142E-2</v>
      </c>
      <c r="G171" s="77">
        <v>1.5461942600545569E-2</v>
      </c>
      <c r="H171" s="81">
        <v>61</v>
      </c>
      <c r="I171" s="81">
        <v>62</v>
      </c>
      <c r="J171" s="81">
        <v>63</v>
      </c>
      <c r="K171" s="88">
        <v>1.7211254559839535E-2</v>
      </c>
      <c r="L171" s="91"/>
      <c r="N171" s="77"/>
      <c r="O171" s="81"/>
      <c r="P171" s="88"/>
      <c r="Q171" s="7"/>
      <c r="R171" s="7"/>
      <c r="S171" s="7"/>
      <c r="T171" s="7"/>
      <c r="U171" s="7"/>
      <c r="V171" s="7"/>
      <c r="W171" s="7"/>
      <c r="X171" s="7"/>
      <c r="Y171" s="7"/>
      <c r="Z171" s="7"/>
    </row>
    <row r="172" spans="1:141" x14ac:dyDescent="0.2">
      <c r="A172" s="57" t="s">
        <v>198</v>
      </c>
      <c r="B172" s="73">
        <v>0.1753568103039829</v>
      </c>
      <c r="C172" s="73">
        <v>0.17344522767793724</v>
      </c>
      <c r="D172" s="73">
        <v>0.17041484397810522</v>
      </c>
      <c r="E172" s="77">
        <v>9.5881799919372551E-3</v>
      </c>
      <c r="F172" s="77">
        <v>7.7602827707807876E-3</v>
      </c>
      <c r="G172" s="77">
        <v>8.8729456538178316E-3</v>
      </c>
      <c r="H172" s="81">
        <v>45</v>
      </c>
      <c r="I172" s="81">
        <v>44</v>
      </c>
      <c r="J172" s="81">
        <v>43</v>
      </c>
      <c r="K172" s="88">
        <v>1.0376244055733019E-2</v>
      </c>
      <c r="L172" s="91"/>
      <c r="M172" s="123"/>
      <c r="N172" s="77"/>
      <c r="O172" s="81"/>
      <c r="P172" s="88"/>
    </row>
    <row r="173" spans="1:141" x14ac:dyDescent="0.2">
      <c r="A173" s="57" t="s">
        <v>147</v>
      </c>
      <c r="B173" s="73">
        <v>3.2474302589434172E-2</v>
      </c>
      <c r="C173" s="73">
        <v>3.3401615898344145E-2</v>
      </c>
      <c r="D173" s="73">
        <v>3.2901061924102082E-2</v>
      </c>
      <c r="E173" s="77">
        <v>1.8654076364238249E-2</v>
      </c>
      <c r="F173" s="77">
        <v>1.7003660155293813E-2</v>
      </c>
      <c r="G173" s="77">
        <v>1.8766990063439817E-2</v>
      </c>
      <c r="H173" s="81">
        <v>27</v>
      </c>
      <c r="I173" s="81">
        <v>28</v>
      </c>
      <c r="J173" s="81">
        <v>28</v>
      </c>
      <c r="K173" s="88">
        <v>1.8766990063439817E-2</v>
      </c>
      <c r="L173" s="91"/>
      <c r="M173" s="123"/>
      <c r="N173" s="77"/>
      <c r="O173" s="81"/>
      <c r="P173" s="88"/>
    </row>
    <row r="174" spans="1:141" x14ac:dyDescent="0.2">
      <c r="A174" s="57" t="s">
        <v>1083</v>
      </c>
      <c r="B174" s="73">
        <v>4.7481078937391293E-2</v>
      </c>
      <c r="C174" s="73">
        <v>4.7525109544947923E-2</v>
      </c>
      <c r="D174" s="73">
        <v>4.8095501928841593E-2</v>
      </c>
      <c r="E174" s="77">
        <v>2.9601990659864907E-2</v>
      </c>
      <c r="F174" s="77">
        <v>2.239285512769924E-2</v>
      </c>
      <c r="G174" s="77">
        <v>2.6856562913413557E-2</v>
      </c>
      <c r="H174" s="81">
        <v>28</v>
      </c>
      <c r="I174" s="81">
        <v>27</v>
      </c>
      <c r="J174" s="81">
        <v>28</v>
      </c>
      <c r="K174" s="88">
        <v>2.7784676995032127E-2</v>
      </c>
      <c r="L174" s="91"/>
      <c r="M174" s="123"/>
      <c r="N174" s="77"/>
      <c r="O174" s="83"/>
      <c r="P174" s="89"/>
    </row>
    <row r="175" spans="1:141" x14ac:dyDescent="0.2">
      <c r="A175" s="57" t="s">
        <v>145</v>
      </c>
      <c r="B175" s="73">
        <v>5.86906897963555E-2</v>
      </c>
      <c r="C175" s="73">
        <v>5.6151979491230845E-2</v>
      </c>
      <c r="D175" s="73">
        <v>5.4935479501051807E-2</v>
      </c>
      <c r="E175" s="77">
        <v>3.2091500595197955E-2</v>
      </c>
      <c r="F175" s="77">
        <v>2.9364298357864929E-2</v>
      </c>
      <c r="G175" s="77">
        <v>3.1293447212455916E-2</v>
      </c>
      <c r="H175" s="81">
        <v>28</v>
      </c>
      <c r="I175" s="81">
        <v>28</v>
      </c>
      <c r="J175" s="81">
        <v>29</v>
      </c>
      <c r="K175" s="88">
        <v>3.1293447212455916E-2</v>
      </c>
      <c r="L175" s="57"/>
      <c r="N175" s="77"/>
      <c r="O175" s="57"/>
      <c r="P175" s="57"/>
    </row>
    <row r="176" spans="1:141" x14ac:dyDescent="0.2">
      <c r="A176" s="57" t="s">
        <v>160</v>
      </c>
      <c r="B176" s="74">
        <v>1</v>
      </c>
      <c r="C176" s="74">
        <v>0.99999998101293064</v>
      </c>
      <c r="D176" s="74">
        <v>1.000000018456048</v>
      </c>
      <c r="E176" s="78">
        <v>1.509483244254472E-2</v>
      </c>
      <c r="F176" s="78">
        <v>1.3050544088612892E-2</v>
      </c>
      <c r="G176" s="78">
        <v>1.4626452856451228E-2</v>
      </c>
      <c r="H176" s="82">
        <v>385</v>
      </c>
      <c r="I176" s="83">
        <v>394</v>
      </c>
      <c r="J176" s="83">
        <v>395</v>
      </c>
      <c r="K176" s="89">
        <v>1.9228088631404548E-2</v>
      </c>
      <c r="L176" s="57"/>
      <c r="N176" s="77"/>
      <c r="O176" s="57"/>
      <c r="P176" s="57"/>
    </row>
    <row r="177" spans="1:16" x14ac:dyDescent="0.2">
      <c r="A177" s="57"/>
      <c r="B177" s="74"/>
      <c r="C177" s="74"/>
      <c r="D177" s="74"/>
      <c r="E177" s="78"/>
      <c r="F177" s="78"/>
      <c r="G177" s="78"/>
      <c r="H177" s="82"/>
      <c r="I177" s="83"/>
      <c r="J177" s="83"/>
      <c r="K177" s="89"/>
      <c r="L177" s="57"/>
      <c r="N177" s="77"/>
      <c r="O177" s="57"/>
      <c r="P177" s="57"/>
    </row>
    <row r="178" spans="1:16" x14ac:dyDescent="0.2">
      <c r="A178" s="57"/>
      <c r="B178" s="74"/>
      <c r="C178" s="74"/>
      <c r="D178" s="74"/>
      <c r="E178" s="78"/>
      <c r="F178" s="78"/>
      <c r="G178" s="78"/>
      <c r="H178" s="82"/>
      <c r="I178" s="83"/>
      <c r="J178" s="83"/>
      <c r="K178" s="89"/>
      <c r="L178" s="57"/>
      <c r="N178" s="77"/>
      <c r="O178" s="57"/>
      <c r="P178" s="57"/>
    </row>
    <row r="179" spans="1:16" x14ac:dyDescent="0.2">
      <c r="A179" s="38" t="s">
        <v>136</v>
      </c>
      <c r="B179" s="90" t="s">
        <v>160</v>
      </c>
      <c r="C179" s="5" t="s">
        <v>181</v>
      </c>
      <c r="D179" s="5" t="s">
        <v>182</v>
      </c>
      <c r="E179" s="5" t="s">
        <v>192</v>
      </c>
      <c r="F179" s="12" t="s">
        <v>183</v>
      </c>
      <c r="G179" s="12" t="s">
        <v>184</v>
      </c>
      <c r="H179" s="59" t="s">
        <v>1</v>
      </c>
      <c r="I179" s="123" t="s">
        <v>137</v>
      </c>
      <c r="J179" s="123"/>
      <c r="K179" s="123"/>
    </row>
    <row r="180" spans="1:16" x14ac:dyDescent="0.2">
      <c r="A180" s="38" t="s">
        <v>202</v>
      </c>
      <c r="B180" s="90" t="s">
        <v>1</v>
      </c>
      <c r="C180" s="5"/>
      <c r="D180" s="5" t="s">
        <v>185</v>
      </c>
      <c r="E180" s="5"/>
      <c r="F180" s="12" t="s">
        <v>186</v>
      </c>
      <c r="G180" s="12" t="s">
        <v>186</v>
      </c>
      <c r="H180" s="59" t="s">
        <v>171</v>
      </c>
      <c r="I180" s="123" t="s">
        <v>539</v>
      </c>
      <c r="J180" s="123"/>
      <c r="K180" s="123"/>
      <c r="L180" s="123"/>
      <c r="N180" s="123"/>
    </row>
    <row r="181" spans="1:16" ht="14.1" customHeight="1" x14ac:dyDescent="0.2">
      <c r="A181" s="38"/>
      <c r="B181" s="90" t="s">
        <v>200</v>
      </c>
      <c r="C181" s="5"/>
      <c r="D181" s="5" t="s">
        <v>187</v>
      </c>
      <c r="E181" s="5"/>
      <c r="F181" s="12" t="s">
        <v>188</v>
      </c>
      <c r="G181" s="97" t="s">
        <v>188</v>
      </c>
      <c r="H181" s="20" t="s">
        <v>105</v>
      </c>
      <c r="I181" s="123"/>
      <c r="J181" s="123"/>
      <c r="K181" s="123"/>
      <c r="L181" s="123"/>
      <c r="N181" s="123"/>
    </row>
    <row r="182" spans="1:16" customFormat="1" x14ac:dyDescent="0.2">
      <c r="A182" s="107" t="s">
        <v>1293</v>
      </c>
      <c r="B182" s="107"/>
      <c r="C182" s="107" t="s">
        <v>1203</v>
      </c>
      <c r="D182" s="107" t="s">
        <v>154</v>
      </c>
      <c r="E182" s="107" t="s">
        <v>1237</v>
      </c>
      <c r="F182" s="94">
        <v>0.56000000000000005</v>
      </c>
      <c r="G182" s="94">
        <v>0</v>
      </c>
      <c r="H182" s="95"/>
      <c r="I182" s="107" t="s">
        <v>145</v>
      </c>
    </row>
    <row r="183" spans="1:16" customFormat="1" x14ac:dyDescent="0.2">
      <c r="A183" s="107" t="s">
        <v>1294</v>
      </c>
      <c r="B183" s="107"/>
      <c r="C183" s="107" t="s">
        <v>1203</v>
      </c>
      <c r="D183" s="107" t="s">
        <v>154</v>
      </c>
      <c r="E183" s="107" t="s">
        <v>1295</v>
      </c>
      <c r="F183" s="94">
        <v>0.12</v>
      </c>
      <c r="G183" s="94">
        <v>0</v>
      </c>
      <c r="H183" s="95"/>
      <c r="I183" s="107" t="s">
        <v>795</v>
      </c>
    </row>
    <row r="184" spans="1:16" customFormat="1" x14ac:dyDescent="0.2">
      <c r="A184" s="107"/>
      <c r="B184" s="107"/>
      <c r="C184" s="107"/>
      <c r="D184" s="107"/>
      <c r="E184" s="107"/>
      <c r="F184" s="94"/>
      <c r="G184" s="94"/>
      <c r="H184" s="214"/>
      <c r="I184" s="107"/>
    </row>
    <row r="185" spans="1:16" customFormat="1" x14ac:dyDescent="0.2">
      <c r="A185" s="107" t="s">
        <v>983</v>
      </c>
      <c r="B185" s="107" t="s">
        <v>841</v>
      </c>
      <c r="C185" s="107" t="s">
        <v>1203</v>
      </c>
      <c r="D185" s="107" t="s">
        <v>579</v>
      </c>
      <c r="E185" s="107" t="s">
        <v>189</v>
      </c>
      <c r="F185" s="94">
        <v>5.96</v>
      </c>
      <c r="G185" s="94">
        <v>5.92</v>
      </c>
      <c r="H185" s="95">
        <f t="shared" ref="H185:H248" si="0">F185/G185-1</f>
        <v>6.7567567567567988E-3</v>
      </c>
      <c r="I185" s="107" t="s">
        <v>140</v>
      </c>
    </row>
    <row r="186" spans="1:16" customFormat="1" x14ac:dyDescent="0.2">
      <c r="A186" s="107" t="s">
        <v>1269</v>
      </c>
      <c r="B186" s="107"/>
      <c r="C186" s="107" t="s">
        <v>1203</v>
      </c>
      <c r="D186" s="107" t="s">
        <v>579</v>
      </c>
      <c r="E186" s="107" t="s">
        <v>1270</v>
      </c>
      <c r="F186" s="94">
        <v>6</v>
      </c>
      <c r="G186" s="94">
        <v>4</v>
      </c>
      <c r="H186" s="95">
        <f t="shared" si="0"/>
        <v>0.5</v>
      </c>
      <c r="I186" s="107" t="s">
        <v>146</v>
      </c>
    </row>
    <row r="187" spans="1:16" customFormat="1" x14ac:dyDescent="0.2">
      <c r="A187" s="107" t="s">
        <v>1202</v>
      </c>
      <c r="B187" s="107" t="s">
        <v>841</v>
      </c>
      <c r="C187" s="107" t="s">
        <v>1203</v>
      </c>
      <c r="D187" s="107" t="s">
        <v>579</v>
      </c>
      <c r="E187" s="107" t="s">
        <v>341</v>
      </c>
      <c r="F187" s="94">
        <v>6.48</v>
      </c>
      <c r="G187" s="94">
        <v>6</v>
      </c>
      <c r="H187" s="95">
        <f t="shared" si="0"/>
        <v>8.0000000000000071E-2</v>
      </c>
      <c r="I187" s="107" t="s">
        <v>147</v>
      </c>
    </row>
    <row r="188" spans="1:16" customFormat="1" x14ac:dyDescent="0.2">
      <c r="A188" s="107" t="s">
        <v>1296</v>
      </c>
      <c r="B188" s="107" t="s">
        <v>841</v>
      </c>
      <c r="C188" s="107" t="s">
        <v>1203</v>
      </c>
      <c r="D188" s="107" t="s">
        <v>579</v>
      </c>
      <c r="E188" s="107" t="s">
        <v>654</v>
      </c>
      <c r="F188" s="94">
        <v>1.58</v>
      </c>
      <c r="G188" s="94">
        <v>1.56</v>
      </c>
      <c r="H188" s="95">
        <f t="shared" si="0"/>
        <v>1.2820512820512775E-2</v>
      </c>
      <c r="I188" s="107" t="s">
        <v>147</v>
      </c>
    </row>
    <row r="189" spans="1:16" customFormat="1" x14ac:dyDescent="0.2">
      <c r="A189" s="107" t="s">
        <v>1238</v>
      </c>
      <c r="B189" s="107"/>
      <c r="C189" s="107" t="s">
        <v>1203</v>
      </c>
      <c r="D189" s="107" t="s">
        <v>579</v>
      </c>
      <c r="E189" s="107" t="s">
        <v>1239</v>
      </c>
      <c r="F189" s="94">
        <v>1.64</v>
      </c>
      <c r="G189" s="94">
        <v>1.44</v>
      </c>
      <c r="H189" s="95">
        <f t="shared" si="0"/>
        <v>0.13888888888888884</v>
      </c>
      <c r="I189" s="107" t="s">
        <v>140</v>
      </c>
    </row>
    <row r="190" spans="1:16" customFormat="1" x14ac:dyDescent="0.2">
      <c r="A190" s="107" t="s">
        <v>1297</v>
      </c>
      <c r="B190" s="107"/>
      <c r="C190" s="107" t="s">
        <v>1203</v>
      </c>
      <c r="D190" s="107" t="s">
        <v>579</v>
      </c>
      <c r="E190" s="107" t="s">
        <v>1298</v>
      </c>
      <c r="F190" s="94">
        <v>3.4</v>
      </c>
      <c r="G190" s="94">
        <v>3.24</v>
      </c>
      <c r="H190" s="95">
        <f t="shared" si="0"/>
        <v>4.9382716049382713E-2</v>
      </c>
      <c r="I190" s="107" t="s">
        <v>142</v>
      </c>
    </row>
    <row r="191" spans="1:16" customFormat="1" x14ac:dyDescent="0.2">
      <c r="A191" s="107" t="s">
        <v>1240</v>
      </c>
      <c r="B191" s="107"/>
      <c r="C191" s="107" t="s">
        <v>1203</v>
      </c>
      <c r="D191" s="107" t="s">
        <v>579</v>
      </c>
      <c r="E191" s="107" t="s">
        <v>1241</v>
      </c>
      <c r="F191" s="94">
        <v>2.36</v>
      </c>
      <c r="G191" s="94">
        <v>2.2000000000000002</v>
      </c>
      <c r="H191" s="95">
        <f t="shared" si="0"/>
        <v>7.2727272727272529E-2</v>
      </c>
      <c r="I191" s="107" t="s">
        <v>145</v>
      </c>
    </row>
    <row r="192" spans="1:16" customFormat="1" x14ac:dyDescent="0.2">
      <c r="A192" s="107" t="s">
        <v>1242</v>
      </c>
      <c r="B192" s="107"/>
      <c r="C192" s="107" t="s">
        <v>1203</v>
      </c>
      <c r="D192" s="107" t="s">
        <v>579</v>
      </c>
      <c r="E192" s="107" t="s">
        <v>1243</v>
      </c>
      <c r="F192" s="94">
        <v>0.88</v>
      </c>
      <c r="G192" s="94">
        <v>0.8</v>
      </c>
      <c r="H192" s="95">
        <f t="shared" si="0"/>
        <v>9.9999999999999867E-2</v>
      </c>
      <c r="I192" s="107" t="s">
        <v>140</v>
      </c>
    </row>
    <row r="193" spans="1:9" customFormat="1" x14ac:dyDescent="0.2">
      <c r="A193" s="107" t="s">
        <v>1271</v>
      </c>
      <c r="B193" s="107"/>
      <c r="C193" s="107" t="s">
        <v>1203</v>
      </c>
      <c r="D193" s="107" t="s">
        <v>579</v>
      </c>
      <c r="E193" s="107" t="s">
        <v>1272</v>
      </c>
      <c r="F193" s="94">
        <v>3.04</v>
      </c>
      <c r="G193" s="94">
        <v>2.76</v>
      </c>
      <c r="H193" s="95">
        <f t="shared" si="0"/>
        <v>0.10144927536231885</v>
      </c>
      <c r="I193" s="107" t="s">
        <v>198</v>
      </c>
    </row>
    <row r="194" spans="1:9" customFormat="1" x14ac:dyDescent="0.2">
      <c r="A194" s="107" t="s">
        <v>1204</v>
      </c>
      <c r="B194" s="107"/>
      <c r="C194" s="107" t="s">
        <v>1203</v>
      </c>
      <c r="D194" s="107" t="s">
        <v>579</v>
      </c>
      <c r="E194" s="107" t="s">
        <v>1205</v>
      </c>
      <c r="F194" s="94">
        <v>0.8</v>
      </c>
      <c r="G194" s="94">
        <v>0.6</v>
      </c>
      <c r="H194" s="95">
        <f t="shared" si="0"/>
        <v>0.33333333333333348</v>
      </c>
      <c r="I194" s="107" t="s">
        <v>146</v>
      </c>
    </row>
    <row r="195" spans="1:9" customFormat="1" x14ac:dyDescent="0.2">
      <c r="A195" s="107" t="s">
        <v>1244</v>
      </c>
      <c r="B195" s="107"/>
      <c r="C195" s="107" t="s">
        <v>1203</v>
      </c>
      <c r="D195" s="107" t="s">
        <v>579</v>
      </c>
      <c r="E195" s="107" t="s">
        <v>1245</v>
      </c>
      <c r="F195" s="94">
        <v>1.86</v>
      </c>
      <c r="G195" s="94">
        <v>1.8</v>
      </c>
      <c r="H195" s="95">
        <f t="shared" si="0"/>
        <v>3.3333333333333437E-2</v>
      </c>
      <c r="I195" s="107" t="s">
        <v>142</v>
      </c>
    </row>
    <row r="196" spans="1:9" customFormat="1" x14ac:dyDescent="0.2">
      <c r="A196" s="107" t="s">
        <v>1206</v>
      </c>
      <c r="B196" s="107"/>
      <c r="C196" s="107" t="s">
        <v>1203</v>
      </c>
      <c r="D196" s="107" t="s">
        <v>579</v>
      </c>
      <c r="E196" s="107" t="s">
        <v>1207</v>
      </c>
      <c r="F196" s="94">
        <v>4.4800000000000004</v>
      </c>
      <c r="G196" s="94">
        <v>4</v>
      </c>
      <c r="H196" s="95">
        <f t="shared" si="0"/>
        <v>0.12000000000000011</v>
      </c>
      <c r="I196" s="107" t="s">
        <v>141</v>
      </c>
    </row>
    <row r="197" spans="1:9" customFormat="1" x14ac:dyDescent="0.2">
      <c r="A197" s="107" t="s">
        <v>1273</v>
      </c>
      <c r="B197" s="107"/>
      <c r="C197" s="107" t="s">
        <v>1203</v>
      </c>
      <c r="D197" s="107" t="s">
        <v>579</v>
      </c>
      <c r="E197" s="107" t="s">
        <v>1274</v>
      </c>
      <c r="F197" s="94">
        <v>1.52</v>
      </c>
      <c r="G197" s="94">
        <v>1.48</v>
      </c>
      <c r="H197" s="95">
        <f t="shared" si="0"/>
        <v>2.7027027027026973E-2</v>
      </c>
      <c r="I197" s="107" t="s">
        <v>198</v>
      </c>
    </row>
    <row r="198" spans="1:9" customFormat="1" x14ac:dyDescent="0.2">
      <c r="A198" s="107" t="s">
        <v>997</v>
      </c>
      <c r="B198" s="107" t="s">
        <v>841</v>
      </c>
      <c r="C198" s="107" t="s">
        <v>1203</v>
      </c>
      <c r="D198" s="107" t="s">
        <v>579</v>
      </c>
      <c r="E198" s="107" t="s">
        <v>190</v>
      </c>
      <c r="F198" s="94">
        <v>1.76</v>
      </c>
      <c r="G198" s="94">
        <v>1.68</v>
      </c>
      <c r="H198" s="95">
        <f t="shared" si="0"/>
        <v>4.7619047619047672E-2</v>
      </c>
      <c r="I198" s="107" t="s">
        <v>143</v>
      </c>
    </row>
    <row r="199" spans="1:9" customFormat="1" x14ac:dyDescent="0.2">
      <c r="A199" s="107" t="s">
        <v>1208</v>
      </c>
      <c r="B199" s="107"/>
      <c r="C199" s="107" t="s">
        <v>1203</v>
      </c>
      <c r="D199" s="107" t="s">
        <v>579</v>
      </c>
      <c r="E199" s="107" t="s">
        <v>1209</v>
      </c>
      <c r="F199" s="94">
        <v>1.08</v>
      </c>
      <c r="G199" s="94">
        <v>0.96</v>
      </c>
      <c r="H199" s="95">
        <f t="shared" si="0"/>
        <v>0.12500000000000022</v>
      </c>
      <c r="I199" s="107" t="s">
        <v>198</v>
      </c>
    </row>
    <row r="200" spans="1:9" customFormat="1" x14ac:dyDescent="0.2">
      <c r="A200" s="107" t="s">
        <v>1210</v>
      </c>
      <c r="B200" s="107"/>
      <c r="C200" s="107" t="s">
        <v>1203</v>
      </c>
      <c r="D200" s="107" t="s">
        <v>579</v>
      </c>
      <c r="E200" s="107" t="s">
        <v>1211</v>
      </c>
      <c r="F200" s="94">
        <v>1.08</v>
      </c>
      <c r="G200" s="94">
        <v>0.96</v>
      </c>
      <c r="H200" s="95">
        <f t="shared" si="0"/>
        <v>0.12500000000000022</v>
      </c>
      <c r="I200" s="107" t="s">
        <v>198</v>
      </c>
    </row>
    <row r="201" spans="1:9" customFormat="1" x14ac:dyDescent="0.2">
      <c r="A201" s="107" t="s">
        <v>1299</v>
      </c>
      <c r="B201" s="107"/>
      <c r="C201" s="107" t="s">
        <v>1203</v>
      </c>
      <c r="D201" s="107" t="s">
        <v>579</v>
      </c>
      <c r="E201" s="107" t="s">
        <v>1300</v>
      </c>
      <c r="F201" s="94">
        <v>2.2400000000000002</v>
      </c>
      <c r="G201" s="94">
        <v>0.5</v>
      </c>
      <c r="H201" s="95">
        <f t="shared" si="0"/>
        <v>3.4800000000000004</v>
      </c>
      <c r="I201" s="107" t="s">
        <v>197</v>
      </c>
    </row>
    <row r="202" spans="1:9" customFormat="1" x14ac:dyDescent="0.2">
      <c r="A202" s="107" t="s">
        <v>1275</v>
      </c>
      <c r="B202" s="107"/>
      <c r="C202" s="107" t="s">
        <v>1203</v>
      </c>
      <c r="D202" s="107" t="s">
        <v>579</v>
      </c>
      <c r="E202" s="107" t="s">
        <v>1276</v>
      </c>
      <c r="F202" s="94">
        <v>0.4</v>
      </c>
      <c r="G202" s="94">
        <v>0.37</v>
      </c>
      <c r="H202" s="95">
        <f t="shared" si="0"/>
        <v>8.1081081081081141E-2</v>
      </c>
      <c r="I202" s="107" t="s">
        <v>140</v>
      </c>
    </row>
    <row r="203" spans="1:9" customFormat="1" x14ac:dyDescent="0.2">
      <c r="A203" s="107" t="s">
        <v>1301</v>
      </c>
      <c r="B203" s="107"/>
      <c r="C203" s="107" t="s">
        <v>1203</v>
      </c>
      <c r="D203" s="107" t="s">
        <v>579</v>
      </c>
      <c r="E203" s="107" t="s">
        <v>1302</v>
      </c>
      <c r="F203" s="94">
        <v>1</v>
      </c>
      <c r="G203" s="94">
        <v>0.84</v>
      </c>
      <c r="H203" s="95">
        <f t="shared" si="0"/>
        <v>0.19047619047619047</v>
      </c>
      <c r="I203" s="107" t="s">
        <v>141</v>
      </c>
    </row>
    <row r="204" spans="1:9" customFormat="1" x14ac:dyDescent="0.2">
      <c r="A204" s="107" t="s">
        <v>1303</v>
      </c>
      <c r="B204" s="107"/>
      <c r="C204" s="107" t="s">
        <v>1203</v>
      </c>
      <c r="D204" s="107" t="s">
        <v>579</v>
      </c>
      <c r="E204" s="107" t="s">
        <v>1304</v>
      </c>
      <c r="F204" s="94">
        <v>2.67</v>
      </c>
      <c r="G204" s="94">
        <v>1.97</v>
      </c>
      <c r="H204" s="95">
        <f t="shared" si="0"/>
        <v>0.35532994923857864</v>
      </c>
      <c r="I204" s="107" t="s">
        <v>197</v>
      </c>
    </row>
    <row r="205" spans="1:9" customFormat="1" x14ac:dyDescent="0.2">
      <c r="A205" s="107" t="s">
        <v>1305</v>
      </c>
      <c r="B205" s="107"/>
      <c r="C205" s="107" t="s">
        <v>1203</v>
      </c>
      <c r="D205" s="107" t="s">
        <v>579</v>
      </c>
      <c r="E205" s="107" t="s">
        <v>1306</v>
      </c>
      <c r="F205" s="94">
        <v>2.4</v>
      </c>
      <c r="G205" s="94">
        <v>2</v>
      </c>
      <c r="H205" s="95">
        <f t="shared" si="0"/>
        <v>0.19999999999999996</v>
      </c>
      <c r="I205" s="107" t="s">
        <v>197</v>
      </c>
    </row>
    <row r="206" spans="1:9" customFormat="1" x14ac:dyDescent="0.2">
      <c r="A206" s="107" t="s">
        <v>1246</v>
      </c>
      <c r="B206" s="107"/>
      <c r="C206" s="107" t="s">
        <v>1203</v>
      </c>
      <c r="D206" s="107" t="s">
        <v>579</v>
      </c>
      <c r="E206" s="107" t="s">
        <v>1247</v>
      </c>
      <c r="F206" s="94">
        <v>1.32</v>
      </c>
      <c r="G206" s="94">
        <v>1.2</v>
      </c>
      <c r="H206" s="95">
        <f t="shared" si="0"/>
        <v>0.10000000000000009</v>
      </c>
      <c r="I206" s="107" t="s">
        <v>147</v>
      </c>
    </row>
    <row r="207" spans="1:9" customFormat="1" x14ac:dyDescent="0.2">
      <c r="A207" s="107" t="s">
        <v>1307</v>
      </c>
      <c r="B207" s="107"/>
      <c r="C207" s="107" t="s">
        <v>1203</v>
      </c>
      <c r="D207" s="107" t="s">
        <v>579</v>
      </c>
      <c r="E207" s="107" t="s">
        <v>1308</v>
      </c>
      <c r="F207" s="94">
        <v>3.24</v>
      </c>
      <c r="G207" s="94">
        <v>3.04</v>
      </c>
      <c r="H207" s="95">
        <f t="shared" si="0"/>
        <v>6.578947368421062E-2</v>
      </c>
      <c r="I207" s="107" t="s">
        <v>140</v>
      </c>
    </row>
    <row r="208" spans="1:9" customFormat="1" x14ac:dyDescent="0.2">
      <c r="A208" s="107" t="s">
        <v>1309</v>
      </c>
      <c r="B208" s="107"/>
      <c r="C208" s="107" t="s">
        <v>1203</v>
      </c>
      <c r="D208" s="107" t="s">
        <v>579</v>
      </c>
      <c r="E208" s="107" t="s">
        <v>1310</v>
      </c>
      <c r="F208" s="94">
        <v>0.88</v>
      </c>
      <c r="G208" s="94">
        <v>0.72</v>
      </c>
      <c r="H208" s="95">
        <f t="shared" si="0"/>
        <v>0.22222222222222232</v>
      </c>
      <c r="I208" s="107" t="s">
        <v>146</v>
      </c>
    </row>
    <row r="209" spans="1:9" customFormat="1" x14ac:dyDescent="0.2">
      <c r="A209" s="107" t="s">
        <v>1277</v>
      </c>
      <c r="B209" s="107"/>
      <c r="C209" s="107" t="s">
        <v>1203</v>
      </c>
      <c r="D209" s="107" t="s">
        <v>579</v>
      </c>
      <c r="E209" s="107" t="s">
        <v>1278</v>
      </c>
      <c r="F209" s="94">
        <v>12.4</v>
      </c>
      <c r="G209" s="94">
        <v>11.48</v>
      </c>
      <c r="H209" s="95">
        <f t="shared" si="0"/>
        <v>8.0139372822299659E-2</v>
      </c>
      <c r="I209" s="107" t="s">
        <v>795</v>
      </c>
    </row>
    <row r="210" spans="1:9" customFormat="1" x14ac:dyDescent="0.2">
      <c r="A210" s="107" t="s">
        <v>959</v>
      </c>
      <c r="B210" s="107" t="s">
        <v>841</v>
      </c>
      <c r="C210" s="107" t="s">
        <v>1203</v>
      </c>
      <c r="D210" s="107" t="s">
        <v>579</v>
      </c>
      <c r="E210" s="107" t="s">
        <v>671</v>
      </c>
      <c r="F210" s="94">
        <v>8.8000000000000007</v>
      </c>
      <c r="G210" s="94">
        <v>8.36</v>
      </c>
      <c r="H210" s="95">
        <f t="shared" si="0"/>
        <v>5.2631578947368585E-2</v>
      </c>
      <c r="I210" s="107" t="s">
        <v>795</v>
      </c>
    </row>
    <row r="211" spans="1:9" customFormat="1" x14ac:dyDescent="0.2">
      <c r="A211" s="107" t="s">
        <v>1031</v>
      </c>
      <c r="B211" s="107"/>
      <c r="C211" s="107" t="s">
        <v>1203</v>
      </c>
      <c r="D211" s="107" t="s">
        <v>579</v>
      </c>
      <c r="E211" s="107" t="s">
        <v>970</v>
      </c>
      <c r="F211" s="94">
        <v>2.5499999999999998</v>
      </c>
      <c r="G211" s="94">
        <v>2.41</v>
      </c>
      <c r="H211" s="95">
        <f t="shared" si="0"/>
        <v>5.8091286307053736E-2</v>
      </c>
      <c r="I211" s="107" t="s">
        <v>145</v>
      </c>
    </row>
    <row r="212" spans="1:9" customFormat="1" x14ac:dyDescent="0.2">
      <c r="A212" s="107" t="s">
        <v>1279</v>
      </c>
      <c r="B212" s="107"/>
      <c r="C212" s="107" t="s">
        <v>1203</v>
      </c>
      <c r="D212" s="107" t="s">
        <v>579</v>
      </c>
      <c r="E212" s="107" t="s">
        <v>1280</v>
      </c>
      <c r="F212" s="94">
        <v>6</v>
      </c>
      <c r="G212" s="94">
        <v>5</v>
      </c>
      <c r="H212" s="95">
        <f t="shared" si="0"/>
        <v>0.19999999999999996</v>
      </c>
      <c r="I212" s="107" t="s">
        <v>795</v>
      </c>
    </row>
    <row r="213" spans="1:9" customFormat="1" x14ac:dyDescent="0.2">
      <c r="A213" s="107" t="s">
        <v>1006</v>
      </c>
      <c r="B213" s="107" t="s">
        <v>841</v>
      </c>
      <c r="C213" s="107" t="s">
        <v>1203</v>
      </c>
      <c r="D213" s="107" t="s">
        <v>579</v>
      </c>
      <c r="E213" s="107" t="s">
        <v>489</v>
      </c>
      <c r="F213" s="94">
        <v>3.58</v>
      </c>
      <c r="G213" s="94">
        <v>3.26</v>
      </c>
      <c r="H213" s="95">
        <f t="shared" si="0"/>
        <v>9.8159509202454087E-2</v>
      </c>
      <c r="I213" s="107" t="s">
        <v>146</v>
      </c>
    </row>
    <row r="214" spans="1:9" customFormat="1" x14ac:dyDescent="0.2">
      <c r="A214" s="107" t="s">
        <v>1212</v>
      </c>
      <c r="B214" s="107"/>
      <c r="C214" s="107" t="s">
        <v>1203</v>
      </c>
      <c r="D214" s="107" t="s">
        <v>579</v>
      </c>
      <c r="E214" s="107" t="s">
        <v>1213</v>
      </c>
      <c r="F214" s="94">
        <v>2.92</v>
      </c>
      <c r="G214" s="94">
        <v>2.84</v>
      </c>
      <c r="H214" s="95">
        <f t="shared" si="0"/>
        <v>2.8169014084507005E-2</v>
      </c>
      <c r="I214" s="107" t="s">
        <v>141</v>
      </c>
    </row>
    <row r="215" spans="1:9" customFormat="1" x14ac:dyDescent="0.2">
      <c r="A215" s="107" t="s">
        <v>1248</v>
      </c>
      <c r="B215" s="107"/>
      <c r="C215" s="107" t="s">
        <v>1203</v>
      </c>
      <c r="D215" s="107" t="s">
        <v>579</v>
      </c>
      <c r="E215" s="107" t="s">
        <v>1249</v>
      </c>
      <c r="F215" s="94">
        <v>2.8</v>
      </c>
      <c r="G215" s="94">
        <v>2.72</v>
      </c>
      <c r="H215" s="95">
        <f t="shared" si="0"/>
        <v>2.9411764705882248E-2</v>
      </c>
      <c r="I215" s="107" t="s">
        <v>146</v>
      </c>
    </row>
    <row r="216" spans="1:9" customFormat="1" x14ac:dyDescent="0.2">
      <c r="A216" s="107" t="s">
        <v>1311</v>
      </c>
      <c r="B216" s="107"/>
      <c r="C216" s="107" t="s">
        <v>1203</v>
      </c>
      <c r="D216" s="107" t="s">
        <v>579</v>
      </c>
      <c r="E216" s="107" t="s">
        <v>1312</v>
      </c>
      <c r="F216" s="94">
        <v>7.6</v>
      </c>
      <c r="G216" s="94">
        <v>6.6</v>
      </c>
      <c r="H216" s="95">
        <f t="shared" si="0"/>
        <v>0.1515151515151516</v>
      </c>
      <c r="I216" s="107" t="s">
        <v>146</v>
      </c>
    </row>
    <row r="217" spans="1:9" customFormat="1" x14ac:dyDescent="0.2">
      <c r="A217" s="107" t="s">
        <v>1281</v>
      </c>
      <c r="B217" s="107"/>
      <c r="C217" s="107" t="s">
        <v>1203</v>
      </c>
      <c r="D217" s="107" t="s">
        <v>579</v>
      </c>
      <c r="E217" s="107" t="s">
        <v>1282</v>
      </c>
      <c r="F217" s="94">
        <v>3.15</v>
      </c>
      <c r="G217" s="94">
        <v>2.8</v>
      </c>
      <c r="H217" s="95">
        <f t="shared" si="0"/>
        <v>0.125</v>
      </c>
      <c r="I217" s="107" t="s">
        <v>141</v>
      </c>
    </row>
    <row r="218" spans="1:9" customFormat="1" x14ac:dyDescent="0.2">
      <c r="A218" s="107" t="s">
        <v>1214</v>
      </c>
      <c r="B218" s="107"/>
      <c r="C218" s="107" t="s">
        <v>1203</v>
      </c>
      <c r="D218" s="107" t="s">
        <v>579</v>
      </c>
      <c r="E218" s="107" t="s">
        <v>1215</v>
      </c>
      <c r="F218" s="94">
        <v>1.52</v>
      </c>
      <c r="G218" s="94">
        <v>1.32</v>
      </c>
      <c r="H218" s="95">
        <f t="shared" si="0"/>
        <v>0.15151515151515138</v>
      </c>
      <c r="I218" s="107" t="s">
        <v>142</v>
      </c>
    </row>
    <row r="219" spans="1:9" customFormat="1" x14ac:dyDescent="0.2">
      <c r="A219" s="107" t="s">
        <v>1250</v>
      </c>
      <c r="B219" s="107"/>
      <c r="C219" s="107" t="s">
        <v>1203</v>
      </c>
      <c r="D219" s="107" t="s">
        <v>579</v>
      </c>
      <c r="E219" s="107" t="s">
        <v>1251</v>
      </c>
      <c r="F219" s="94">
        <v>1.1599999999999999</v>
      </c>
      <c r="G219" s="94">
        <v>1.08</v>
      </c>
      <c r="H219" s="95">
        <f t="shared" si="0"/>
        <v>7.4074074074073959E-2</v>
      </c>
      <c r="I219" s="107" t="s">
        <v>866</v>
      </c>
    </row>
    <row r="220" spans="1:9" customFormat="1" x14ac:dyDescent="0.2">
      <c r="A220" s="107" t="s">
        <v>1283</v>
      </c>
      <c r="B220" s="107"/>
      <c r="C220" s="107" t="s">
        <v>1203</v>
      </c>
      <c r="D220" s="107" t="s">
        <v>579</v>
      </c>
      <c r="E220" s="107" t="s">
        <v>1284</v>
      </c>
      <c r="F220" s="94">
        <v>1.96</v>
      </c>
      <c r="G220" s="94">
        <v>1.84</v>
      </c>
      <c r="H220" s="95">
        <f t="shared" si="0"/>
        <v>6.5217391304347672E-2</v>
      </c>
      <c r="I220" s="107" t="s">
        <v>198</v>
      </c>
    </row>
    <row r="221" spans="1:9" customFormat="1" x14ac:dyDescent="0.2">
      <c r="A221" s="107" t="s">
        <v>1216</v>
      </c>
      <c r="B221" s="107"/>
      <c r="C221" s="107" t="s">
        <v>1203</v>
      </c>
      <c r="D221" s="107" t="s">
        <v>579</v>
      </c>
      <c r="E221" s="107" t="s">
        <v>1217</v>
      </c>
      <c r="F221" s="94">
        <v>0.76</v>
      </c>
      <c r="G221" s="94">
        <v>0.68</v>
      </c>
      <c r="H221" s="95">
        <f t="shared" si="0"/>
        <v>0.11764705882352944</v>
      </c>
      <c r="I221" s="107" t="s">
        <v>795</v>
      </c>
    </row>
    <row r="222" spans="1:9" customFormat="1" x14ac:dyDescent="0.2">
      <c r="A222" s="107" t="s">
        <v>1336</v>
      </c>
      <c r="B222" s="107"/>
      <c r="C222" s="107" t="s">
        <v>1203</v>
      </c>
      <c r="D222" s="107" t="s">
        <v>579</v>
      </c>
      <c r="E222" s="107" t="s">
        <v>1337</v>
      </c>
      <c r="F222" s="94">
        <v>4.4800000000000004</v>
      </c>
      <c r="G222" s="94">
        <v>4.08</v>
      </c>
      <c r="H222" s="95">
        <f>F222/G222-1</f>
        <v>9.8039215686274606E-2</v>
      </c>
      <c r="I222" s="107" t="s">
        <v>140</v>
      </c>
    </row>
    <row r="223" spans="1:9" customFormat="1" x14ac:dyDescent="0.2">
      <c r="A223" s="107" t="s">
        <v>1252</v>
      </c>
      <c r="B223" s="107"/>
      <c r="C223" s="107" t="s">
        <v>1203</v>
      </c>
      <c r="D223" s="107" t="s">
        <v>579</v>
      </c>
      <c r="E223" s="107" t="s">
        <v>1253</v>
      </c>
      <c r="F223" s="94">
        <v>1.1200000000000001</v>
      </c>
      <c r="G223" s="94">
        <v>0.94</v>
      </c>
      <c r="H223" s="95">
        <f t="shared" si="0"/>
        <v>0.19148936170212782</v>
      </c>
      <c r="I223" s="107" t="s">
        <v>140</v>
      </c>
    </row>
    <row r="224" spans="1:9" customFormat="1" x14ac:dyDescent="0.2">
      <c r="A224" s="107" t="s">
        <v>1254</v>
      </c>
      <c r="B224" s="107"/>
      <c r="C224" s="107" t="s">
        <v>1203</v>
      </c>
      <c r="D224" s="107" t="s">
        <v>579</v>
      </c>
      <c r="E224" s="107" t="s">
        <v>1255</v>
      </c>
      <c r="F224" s="94">
        <v>1.01</v>
      </c>
      <c r="G224" s="94">
        <v>0.93</v>
      </c>
      <c r="H224" s="95">
        <f t="shared" si="0"/>
        <v>8.602150537634401E-2</v>
      </c>
      <c r="I224" s="107" t="s">
        <v>198</v>
      </c>
    </row>
    <row r="225" spans="1:9" customFormat="1" x14ac:dyDescent="0.2">
      <c r="A225" s="107" t="s">
        <v>1313</v>
      </c>
      <c r="B225" s="107"/>
      <c r="C225" s="107" t="s">
        <v>1203</v>
      </c>
      <c r="D225" s="107" t="s">
        <v>579</v>
      </c>
      <c r="E225" s="107" t="s">
        <v>1314</v>
      </c>
      <c r="F225" s="94">
        <v>1.52</v>
      </c>
      <c r="G225" s="94">
        <v>1.36</v>
      </c>
      <c r="H225" s="95">
        <f t="shared" si="0"/>
        <v>0.11764705882352944</v>
      </c>
      <c r="I225" s="107" t="s">
        <v>143</v>
      </c>
    </row>
    <row r="226" spans="1:9" customFormat="1" x14ac:dyDescent="0.2">
      <c r="A226" s="107" t="s">
        <v>1256</v>
      </c>
      <c r="B226" s="107"/>
      <c r="C226" s="107" t="s">
        <v>1203</v>
      </c>
      <c r="D226" s="107" t="s">
        <v>579</v>
      </c>
      <c r="E226" s="107" t="s">
        <v>1257</v>
      </c>
      <c r="F226" s="94">
        <v>3</v>
      </c>
      <c r="G226" s="94">
        <v>2.4</v>
      </c>
      <c r="H226" s="95">
        <f t="shared" si="0"/>
        <v>0.25</v>
      </c>
      <c r="I226" s="107" t="s">
        <v>198</v>
      </c>
    </row>
    <row r="227" spans="1:9" customFormat="1" x14ac:dyDescent="0.2">
      <c r="A227" s="107" t="s">
        <v>1258</v>
      </c>
      <c r="B227" s="107"/>
      <c r="C227" s="107" t="s">
        <v>1203</v>
      </c>
      <c r="D227" s="107" t="s">
        <v>579</v>
      </c>
      <c r="E227" s="107" t="s">
        <v>1259</v>
      </c>
      <c r="F227" s="94">
        <v>2.8</v>
      </c>
      <c r="G227" s="94">
        <v>2.48</v>
      </c>
      <c r="H227" s="95">
        <f t="shared" si="0"/>
        <v>0.12903225806451601</v>
      </c>
      <c r="I227" s="107" t="s">
        <v>142</v>
      </c>
    </row>
    <row r="228" spans="1:9" customFormat="1" x14ac:dyDescent="0.2">
      <c r="A228" s="107" t="s">
        <v>1315</v>
      </c>
      <c r="B228" s="107" t="s">
        <v>841</v>
      </c>
      <c r="C228" s="107" t="s">
        <v>1203</v>
      </c>
      <c r="D228" s="107" t="s">
        <v>579</v>
      </c>
      <c r="E228" s="107" t="s">
        <v>763</v>
      </c>
      <c r="F228" s="94">
        <v>1.7</v>
      </c>
      <c r="G228" s="94">
        <v>1.54</v>
      </c>
      <c r="H228" s="95">
        <f t="shared" si="0"/>
        <v>0.10389610389610393</v>
      </c>
      <c r="I228" s="107" t="s">
        <v>145</v>
      </c>
    </row>
    <row r="229" spans="1:9" customFormat="1" x14ac:dyDescent="0.2">
      <c r="A229" s="107" t="s">
        <v>1218</v>
      </c>
      <c r="B229" s="107"/>
      <c r="C229" s="107" t="s">
        <v>1203</v>
      </c>
      <c r="D229" s="107" t="s">
        <v>579</v>
      </c>
      <c r="E229" s="107" t="s">
        <v>1219</v>
      </c>
      <c r="F229" s="94">
        <v>3.38</v>
      </c>
      <c r="G229" s="94">
        <v>2.25</v>
      </c>
      <c r="H229" s="95">
        <f t="shared" si="0"/>
        <v>0.50222222222222213</v>
      </c>
      <c r="I229" s="107" t="s">
        <v>198</v>
      </c>
    </row>
    <row r="230" spans="1:9" customFormat="1" x14ac:dyDescent="0.2">
      <c r="A230" s="107" t="s">
        <v>1316</v>
      </c>
      <c r="B230" s="107"/>
      <c r="C230" s="107" t="s">
        <v>1203</v>
      </c>
      <c r="D230" s="107" t="s">
        <v>579</v>
      </c>
      <c r="E230" s="107" t="s">
        <v>1317</v>
      </c>
      <c r="F230" s="94">
        <v>0.52</v>
      </c>
      <c r="G230" s="94">
        <v>0.04</v>
      </c>
      <c r="H230" s="95">
        <f t="shared" si="0"/>
        <v>12</v>
      </c>
      <c r="I230" s="107" t="s">
        <v>197</v>
      </c>
    </row>
    <row r="231" spans="1:9" customFormat="1" x14ac:dyDescent="0.2">
      <c r="A231" s="107" t="s">
        <v>1220</v>
      </c>
      <c r="B231" s="107"/>
      <c r="C231" s="107" t="s">
        <v>1203</v>
      </c>
      <c r="D231" s="107" t="s">
        <v>579</v>
      </c>
      <c r="E231" s="107" t="s">
        <v>1221</v>
      </c>
      <c r="F231" s="94">
        <v>1.2</v>
      </c>
      <c r="G231" s="94">
        <v>0.8</v>
      </c>
      <c r="H231" s="95">
        <f t="shared" si="0"/>
        <v>0.49999999999999978</v>
      </c>
      <c r="I231" s="107" t="s">
        <v>140</v>
      </c>
    </row>
    <row r="232" spans="1:9" customFormat="1" x14ac:dyDescent="0.2">
      <c r="A232" s="107" t="s">
        <v>1133</v>
      </c>
      <c r="B232" s="107"/>
      <c r="C232" s="107" t="s">
        <v>1203</v>
      </c>
      <c r="D232" s="107" t="s">
        <v>579</v>
      </c>
      <c r="E232" s="107" t="s">
        <v>1134</v>
      </c>
      <c r="F232" s="94">
        <v>10.61</v>
      </c>
      <c r="G232" s="94">
        <v>6.83</v>
      </c>
      <c r="H232" s="95">
        <f t="shared" si="0"/>
        <v>0.55344070278184465</v>
      </c>
      <c r="I232" s="107" t="s">
        <v>197</v>
      </c>
    </row>
    <row r="233" spans="1:9" customFormat="1" x14ac:dyDescent="0.2">
      <c r="A233" s="107" t="s">
        <v>1318</v>
      </c>
      <c r="B233" s="107"/>
      <c r="C233" s="107" t="s">
        <v>1203</v>
      </c>
      <c r="D233" s="107" t="s">
        <v>579</v>
      </c>
      <c r="E233" s="107" t="s">
        <v>1319</v>
      </c>
      <c r="F233" s="94">
        <v>3.16</v>
      </c>
      <c r="G233" s="94">
        <v>2.52</v>
      </c>
      <c r="H233" s="95">
        <f t="shared" si="0"/>
        <v>0.25396825396825395</v>
      </c>
      <c r="I233" s="107" t="s">
        <v>795</v>
      </c>
    </row>
    <row r="234" spans="1:9" customFormat="1" x14ac:dyDescent="0.2">
      <c r="A234" s="107" t="s">
        <v>1222</v>
      </c>
      <c r="B234" s="107"/>
      <c r="C234" s="107" t="s">
        <v>1203</v>
      </c>
      <c r="D234" s="107" t="s">
        <v>579</v>
      </c>
      <c r="E234" s="107" t="s">
        <v>1223</v>
      </c>
      <c r="F234" s="94">
        <v>4.8</v>
      </c>
      <c r="G234" s="94">
        <v>4.5999999999999996</v>
      </c>
      <c r="H234" s="95">
        <f t="shared" si="0"/>
        <v>4.3478260869565188E-2</v>
      </c>
      <c r="I234" s="107" t="s">
        <v>142</v>
      </c>
    </row>
    <row r="235" spans="1:9" customFormat="1" x14ac:dyDescent="0.2">
      <c r="A235" s="107" t="s">
        <v>1285</v>
      </c>
      <c r="B235" s="107"/>
      <c r="C235" s="107" t="s">
        <v>1203</v>
      </c>
      <c r="D235" s="107" t="s">
        <v>579</v>
      </c>
      <c r="E235" s="107" t="s">
        <v>1286</v>
      </c>
      <c r="F235" s="94">
        <v>2.16</v>
      </c>
      <c r="G235" s="94">
        <v>2.04</v>
      </c>
      <c r="H235" s="95">
        <f t="shared" si="0"/>
        <v>5.8823529411764719E-2</v>
      </c>
      <c r="I235" s="107" t="s">
        <v>145</v>
      </c>
    </row>
    <row r="236" spans="1:9" customFormat="1" x14ac:dyDescent="0.2">
      <c r="A236" s="107" t="s">
        <v>1224</v>
      </c>
      <c r="B236" s="107"/>
      <c r="C236" s="107" t="s">
        <v>1203</v>
      </c>
      <c r="D236" s="107" t="s">
        <v>579</v>
      </c>
      <c r="E236" s="107" t="s">
        <v>1225</v>
      </c>
      <c r="F236" s="94">
        <v>2.64</v>
      </c>
      <c r="G236" s="94">
        <v>2.48</v>
      </c>
      <c r="H236" s="95">
        <f t="shared" si="0"/>
        <v>6.4516129032258229E-2</v>
      </c>
      <c r="I236" s="107" t="s">
        <v>141</v>
      </c>
    </row>
    <row r="237" spans="1:9" customFormat="1" x14ac:dyDescent="0.2">
      <c r="A237" s="107" t="s">
        <v>1260</v>
      </c>
      <c r="B237" s="107"/>
      <c r="C237" s="107" t="s">
        <v>1203</v>
      </c>
      <c r="D237" s="107" t="s">
        <v>579</v>
      </c>
      <c r="E237" s="107" t="s">
        <v>1261</v>
      </c>
      <c r="F237" s="94">
        <v>1.72</v>
      </c>
      <c r="G237" s="94">
        <v>1.52</v>
      </c>
      <c r="H237" s="95">
        <f t="shared" si="0"/>
        <v>0.13157894736842102</v>
      </c>
      <c r="I237" s="107" t="s">
        <v>140</v>
      </c>
    </row>
    <row r="238" spans="1:9" customFormat="1" x14ac:dyDescent="0.2">
      <c r="A238" s="107" t="s">
        <v>1021</v>
      </c>
      <c r="B238" s="107" t="s">
        <v>841</v>
      </c>
      <c r="C238" s="107" t="s">
        <v>1203</v>
      </c>
      <c r="D238" s="107" t="s">
        <v>579</v>
      </c>
      <c r="E238" s="107" t="s">
        <v>784</v>
      </c>
      <c r="F238" s="94">
        <v>3.4</v>
      </c>
      <c r="G238" s="94">
        <v>3.08</v>
      </c>
      <c r="H238" s="95">
        <v>0.10389610389610393</v>
      </c>
      <c r="I238" s="107" t="s">
        <v>142</v>
      </c>
    </row>
    <row r="239" spans="1:9" customFormat="1" x14ac:dyDescent="0.2">
      <c r="A239" s="107" t="s">
        <v>1320</v>
      </c>
      <c r="B239" s="107"/>
      <c r="C239" s="107" t="s">
        <v>1203</v>
      </c>
      <c r="D239" s="107" t="s">
        <v>579</v>
      </c>
      <c r="E239" s="107" t="s">
        <v>1321</v>
      </c>
      <c r="F239" s="94">
        <v>4.58</v>
      </c>
      <c r="G239" s="94">
        <v>4.4000000000000004</v>
      </c>
      <c r="H239" s="95">
        <f t="shared" si="0"/>
        <v>4.0909090909090784E-2</v>
      </c>
      <c r="I239" s="107" t="s">
        <v>145</v>
      </c>
    </row>
    <row r="240" spans="1:9" customFormat="1" x14ac:dyDescent="0.2">
      <c r="A240" s="107" t="s">
        <v>1022</v>
      </c>
      <c r="B240" s="107" t="s">
        <v>841</v>
      </c>
      <c r="C240" s="107" t="s">
        <v>1203</v>
      </c>
      <c r="D240" s="107" t="s">
        <v>579</v>
      </c>
      <c r="E240" s="107" t="s">
        <v>249</v>
      </c>
      <c r="F240" s="94">
        <v>2.4</v>
      </c>
      <c r="G240" s="94">
        <v>2.2000000000000002</v>
      </c>
      <c r="H240" s="95">
        <f t="shared" si="0"/>
        <v>9.0909090909090828E-2</v>
      </c>
      <c r="I240" s="107" t="s">
        <v>147</v>
      </c>
    </row>
    <row r="241" spans="1:9" customFormat="1" x14ac:dyDescent="0.2">
      <c r="A241" s="107" t="s">
        <v>1026</v>
      </c>
      <c r="B241" s="107" t="s">
        <v>841</v>
      </c>
      <c r="C241" s="107" t="s">
        <v>1203</v>
      </c>
      <c r="D241" s="107" t="s">
        <v>579</v>
      </c>
      <c r="E241" s="107" t="s">
        <v>488</v>
      </c>
      <c r="F241" s="94">
        <v>4.8</v>
      </c>
      <c r="G241" s="94">
        <v>4.32</v>
      </c>
      <c r="H241" s="95">
        <f t="shared" si="0"/>
        <v>0.11111111111111094</v>
      </c>
      <c r="I241" s="107" t="s">
        <v>142</v>
      </c>
    </row>
    <row r="242" spans="1:9" customFormat="1" x14ac:dyDescent="0.2">
      <c r="A242" s="107" t="s">
        <v>1322</v>
      </c>
      <c r="B242" s="107"/>
      <c r="C242" s="107" t="s">
        <v>1203</v>
      </c>
      <c r="D242" s="107" t="s">
        <v>579</v>
      </c>
      <c r="E242" s="107" t="s">
        <v>1323</v>
      </c>
      <c r="F242" s="94">
        <v>1.2</v>
      </c>
      <c r="G242" s="94">
        <v>1.04</v>
      </c>
      <c r="H242" s="95">
        <f t="shared" si="0"/>
        <v>0.15384615384615374</v>
      </c>
      <c r="I242" s="107" t="s">
        <v>141</v>
      </c>
    </row>
    <row r="243" spans="1:9" customFormat="1" x14ac:dyDescent="0.2">
      <c r="A243" s="107" t="s">
        <v>1226</v>
      </c>
      <c r="B243" s="107"/>
      <c r="C243" s="107" t="s">
        <v>1203</v>
      </c>
      <c r="D243" s="107" t="s">
        <v>579</v>
      </c>
      <c r="E243" s="107" t="s">
        <v>1227</v>
      </c>
      <c r="F243" s="94">
        <v>2.68</v>
      </c>
      <c r="G243" s="94">
        <v>2.36</v>
      </c>
      <c r="H243" s="95">
        <f t="shared" si="0"/>
        <v>0.13559322033898313</v>
      </c>
      <c r="I243" s="107" t="s">
        <v>140</v>
      </c>
    </row>
    <row r="244" spans="1:9" customFormat="1" x14ac:dyDescent="0.2">
      <c r="A244" s="107" t="s">
        <v>1228</v>
      </c>
      <c r="B244" s="107"/>
      <c r="C244" s="107" t="s">
        <v>1203</v>
      </c>
      <c r="D244" s="107" t="s">
        <v>579</v>
      </c>
      <c r="E244" s="107" t="s">
        <v>1229</v>
      </c>
      <c r="F244" s="94">
        <v>6.08</v>
      </c>
      <c r="G244" s="94">
        <v>4.08</v>
      </c>
      <c r="H244" s="95">
        <f t="shared" si="0"/>
        <v>0.49019607843137258</v>
      </c>
      <c r="I244" s="107" t="s">
        <v>140</v>
      </c>
    </row>
    <row r="245" spans="1:9" customFormat="1" x14ac:dyDescent="0.2">
      <c r="A245" s="107" t="s">
        <v>1324</v>
      </c>
      <c r="B245" s="107"/>
      <c r="C245" s="107" t="s">
        <v>1203</v>
      </c>
      <c r="D245" s="107" t="s">
        <v>579</v>
      </c>
      <c r="E245" s="107" t="s">
        <v>1325</v>
      </c>
      <c r="F245" s="94">
        <v>1.24</v>
      </c>
      <c r="G245" s="94">
        <v>1.1599999999999999</v>
      </c>
      <c r="H245" s="95">
        <f t="shared" si="0"/>
        <v>6.8965517241379448E-2</v>
      </c>
      <c r="I245" s="107" t="s">
        <v>140</v>
      </c>
    </row>
    <row r="246" spans="1:9" customFormat="1" x14ac:dyDescent="0.2">
      <c r="A246" s="107" t="s">
        <v>1287</v>
      </c>
      <c r="B246" s="107"/>
      <c r="C246" s="107" t="s">
        <v>1203</v>
      </c>
      <c r="D246" s="107" t="s">
        <v>579</v>
      </c>
      <c r="E246" s="107" t="s">
        <v>1288</v>
      </c>
      <c r="F246" s="94">
        <v>1.6</v>
      </c>
      <c r="G246" s="94">
        <v>1.48</v>
      </c>
      <c r="H246" s="95">
        <f t="shared" si="0"/>
        <v>8.1081081081081141E-2</v>
      </c>
      <c r="I246" s="107" t="s">
        <v>147</v>
      </c>
    </row>
    <row r="247" spans="1:9" customFormat="1" x14ac:dyDescent="0.2">
      <c r="A247" s="107" t="s">
        <v>924</v>
      </c>
      <c r="B247" s="107" t="s">
        <v>841</v>
      </c>
      <c r="C247" s="107" t="s">
        <v>1203</v>
      </c>
      <c r="D247" s="107" t="s">
        <v>579</v>
      </c>
      <c r="E247" s="107" t="s">
        <v>280</v>
      </c>
      <c r="F247" s="94">
        <v>2.2400000000000002</v>
      </c>
      <c r="G247" s="94">
        <v>2.2000000000000002</v>
      </c>
      <c r="H247" s="95">
        <f t="shared" si="0"/>
        <v>1.8181818181818299E-2</v>
      </c>
      <c r="I247" s="107" t="s">
        <v>143</v>
      </c>
    </row>
    <row r="248" spans="1:9" customFormat="1" x14ac:dyDescent="0.2">
      <c r="A248" s="107" t="s">
        <v>1289</v>
      </c>
      <c r="B248" s="107"/>
      <c r="C248" s="107" t="s">
        <v>1203</v>
      </c>
      <c r="D248" s="107" t="s">
        <v>579</v>
      </c>
      <c r="E248" s="107" t="s">
        <v>1290</v>
      </c>
      <c r="F248" s="94">
        <v>0.6</v>
      </c>
      <c r="G248" s="94">
        <v>0.48</v>
      </c>
      <c r="H248" s="95">
        <f t="shared" si="0"/>
        <v>0.25</v>
      </c>
      <c r="I248" s="107" t="s">
        <v>140</v>
      </c>
    </row>
    <row r="249" spans="1:9" customFormat="1" x14ac:dyDescent="0.2">
      <c r="A249" s="107" t="s">
        <v>1262</v>
      </c>
      <c r="B249" s="107"/>
      <c r="C249" s="107" t="s">
        <v>1203</v>
      </c>
      <c r="D249" s="107" t="s">
        <v>579</v>
      </c>
      <c r="E249" s="107" t="s">
        <v>1263</v>
      </c>
      <c r="F249" s="94">
        <v>0.72</v>
      </c>
      <c r="G249" s="94">
        <v>0.68</v>
      </c>
      <c r="H249" s="95">
        <f t="shared" ref="H249:H255" si="1">F249/G249-1</f>
        <v>5.8823529411764497E-2</v>
      </c>
      <c r="I249" s="107" t="s">
        <v>795</v>
      </c>
    </row>
    <row r="250" spans="1:9" customFormat="1" x14ac:dyDescent="0.2">
      <c r="A250" s="107" t="s">
        <v>1291</v>
      </c>
      <c r="B250" s="107"/>
      <c r="C250" s="107" t="s">
        <v>1203</v>
      </c>
      <c r="D250" s="107" t="s">
        <v>579</v>
      </c>
      <c r="E250" s="107" t="s">
        <v>1292</v>
      </c>
      <c r="F250" s="94">
        <v>7</v>
      </c>
      <c r="G250" s="94">
        <v>5.6</v>
      </c>
      <c r="H250" s="95">
        <f t="shared" si="1"/>
        <v>0.25</v>
      </c>
      <c r="I250" s="107" t="s">
        <v>146</v>
      </c>
    </row>
    <row r="251" spans="1:9" customFormat="1" x14ac:dyDescent="0.2">
      <c r="A251" s="107" t="s">
        <v>1230</v>
      </c>
      <c r="B251" s="107"/>
      <c r="C251" s="107" t="s">
        <v>1203</v>
      </c>
      <c r="D251" s="107" t="s">
        <v>579</v>
      </c>
      <c r="E251" s="107" t="s">
        <v>1231</v>
      </c>
      <c r="F251" s="94">
        <v>1.7</v>
      </c>
      <c r="G251" s="94">
        <v>1.64</v>
      </c>
      <c r="H251" s="95">
        <f t="shared" si="1"/>
        <v>3.6585365853658569E-2</v>
      </c>
      <c r="I251" s="107" t="s">
        <v>197</v>
      </c>
    </row>
    <row r="252" spans="1:9" customFormat="1" x14ac:dyDescent="0.2">
      <c r="A252" s="107" t="s">
        <v>1326</v>
      </c>
      <c r="B252" s="107"/>
      <c r="C252" s="107" t="s">
        <v>1203</v>
      </c>
      <c r="D252" s="107" t="s">
        <v>579</v>
      </c>
      <c r="E252" s="107" t="s">
        <v>1327</v>
      </c>
      <c r="F252" s="94">
        <v>3.28</v>
      </c>
      <c r="G252" s="94">
        <v>3.2</v>
      </c>
      <c r="H252" s="95">
        <f t="shared" si="1"/>
        <v>2.4999999999999911E-2</v>
      </c>
      <c r="I252" s="107" t="s">
        <v>142</v>
      </c>
    </row>
    <row r="253" spans="1:9" customFormat="1" x14ac:dyDescent="0.2">
      <c r="A253" s="107" t="s">
        <v>1328</v>
      </c>
      <c r="B253" s="107"/>
      <c r="C253" s="107" t="s">
        <v>1203</v>
      </c>
      <c r="D253" s="107" t="s">
        <v>579</v>
      </c>
      <c r="E253" s="107" t="s">
        <v>1329</v>
      </c>
      <c r="F253" s="94">
        <v>1.95</v>
      </c>
      <c r="G253" s="94">
        <v>1.83</v>
      </c>
      <c r="H253" s="95">
        <f t="shared" si="1"/>
        <v>6.5573770491803129E-2</v>
      </c>
      <c r="I253" s="107" t="s">
        <v>145</v>
      </c>
    </row>
    <row r="254" spans="1:9" customFormat="1" x14ac:dyDescent="0.2">
      <c r="A254" s="107" t="s">
        <v>1232</v>
      </c>
      <c r="B254" s="107"/>
      <c r="C254" s="107" t="s">
        <v>1203</v>
      </c>
      <c r="D254" s="107" t="s">
        <v>579</v>
      </c>
      <c r="E254" s="107" t="s">
        <v>1233</v>
      </c>
      <c r="F254" s="94">
        <v>1.2</v>
      </c>
      <c r="G254" s="94">
        <v>1.1200000000000001</v>
      </c>
      <c r="H254" s="95">
        <f t="shared" si="1"/>
        <v>7.1428571428571397E-2</v>
      </c>
      <c r="I254" s="107" t="s">
        <v>140</v>
      </c>
    </row>
    <row r="255" spans="1:9" customFormat="1" x14ac:dyDescent="0.2">
      <c r="A255" s="107" t="s">
        <v>1264</v>
      </c>
      <c r="B255" s="107"/>
      <c r="C255" s="107" t="s">
        <v>1203</v>
      </c>
      <c r="D255" s="107" t="s">
        <v>579</v>
      </c>
      <c r="E255" s="107" t="s">
        <v>1265</v>
      </c>
      <c r="F255" s="94">
        <v>2.2799999999999998</v>
      </c>
      <c r="G255" s="94">
        <v>2</v>
      </c>
      <c r="H255" s="95">
        <f t="shared" si="1"/>
        <v>0.1399999999999999</v>
      </c>
      <c r="I255" s="107" t="s">
        <v>146</v>
      </c>
    </row>
    <row r="256" spans="1:9" customFormat="1" x14ac:dyDescent="0.2">
      <c r="A256" s="107"/>
      <c r="B256" s="107"/>
      <c r="C256" s="107"/>
      <c r="D256" s="107"/>
      <c r="E256" s="107"/>
      <c r="F256" s="94"/>
      <c r="G256" s="94"/>
      <c r="H256" s="214"/>
      <c r="I256" s="107"/>
    </row>
    <row r="257" spans="1:26" customFormat="1" x14ac:dyDescent="0.2">
      <c r="A257" s="107" t="s">
        <v>1266</v>
      </c>
      <c r="B257" s="107"/>
      <c r="C257" s="107" t="s">
        <v>1203</v>
      </c>
      <c r="D257" s="107" t="s">
        <v>159</v>
      </c>
      <c r="E257" s="107" t="s">
        <v>1267</v>
      </c>
      <c r="F257" s="94">
        <v>1.35</v>
      </c>
      <c r="G257" s="94">
        <v>1.53</v>
      </c>
      <c r="H257" s="95">
        <f>F257/G257-1</f>
        <v>-0.11764705882352933</v>
      </c>
      <c r="I257" s="107" t="s">
        <v>145</v>
      </c>
    </row>
    <row r="258" spans="1:26" customFormat="1" x14ac:dyDescent="0.2">
      <c r="A258" s="107" t="s">
        <v>1330</v>
      </c>
      <c r="B258" s="107"/>
      <c r="C258" s="107" t="s">
        <v>1203</v>
      </c>
      <c r="D258" s="107" t="s">
        <v>159</v>
      </c>
      <c r="E258" s="107" t="s">
        <v>1331</v>
      </c>
      <c r="F258" s="94">
        <v>0.8</v>
      </c>
      <c r="G258" s="94">
        <v>1.66</v>
      </c>
      <c r="H258" s="95">
        <f>F258/G258-1</f>
        <v>-0.51807228915662651</v>
      </c>
      <c r="I258" s="107" t="s">
        <v>145</v>
      </c>
    </row>
    <row r="259" spans="1:26" customFormat="1" x14ac:dyDescent="0.2">
      <c r="A259" s="131"/>
      <c r="B259" s="107"/>
      <c r="C259" s="107"/>
      <c r="D259" s="107"/>
      <c r="E259" s="107"/>
      <c r="F259" s="94"/>
      <c r="G259" s="94"/>
      <c r="H259" s="95"/>
      <c r="I259" s="107"/>
    </row>
    <row r="260" spans="1:26" x14ac:dyDescent="0.2">
      <c r="A260" s="67" t="s">
        <v>1332</v>
      </c>
      <c r="B260" s="98"/>
      <c r="C260" s="98"/>
      <c r="D260" s="98"/>
      <c r="F260" s="139"/>
      <c r="G260" s="140"/>
      <c r="H260" s="136"/>
      <c r="Q260"/>
      <c r="R260"/>
      <c r="S260"/>
      <c r="T260"/>
      <c r="U260"/>
      <c r="V260"/>
      <c r="W260"/>
      <c r="X260"/>
      <c r="Y260"/>
      <c r="Z260"/>
    </row>
    <row r="261" spans="1:26" x14ac:dyDescent="0.2">
      <c r="A261" s="67"/>
      <c r="B261" s="98"/>
      <c r="C261" s="98"/>
      <c r="D261" s="98"/>
      <c r="F261" s="139"/>
      <c r="G261" s="140"/>
      <c r="H261" s="136"/>
    </row>
    <row r="263" spans="1:26" x14ac:dyDescent="0.2">
      <c r="A263" s="279" t="s">
        <v>617</v>
      </c>
      <c r="B263" s="279"/>
      <c r="C263" s="279"/>
      <c r="D263" s="279"/>
      <c r="E263" s="279"/>
      <c r="F263" s="279"/>
      <c r="G263" s="279"/>
      <c r="H263" s="279"/>
      <c r="I263" s="279"/>
      <c r="J263" s="279"/>
      <c r="K263" s="279"/>
      <c r="L263" s="279"/>
    </row>
    <row r="264" spans="1:26" x14ac:dyDescent="0.2">
      <c r="A264" s="279"/>
      <c r="B264" s="279"/>
      <c r="C264" s="279"/>
      <c r="D264" s="279"/>
      <c r="E264" s="279"/>
      <c r="F264" s="279"/>
      <c r="G264" s="279"/>
      <c r="H264" s="279"/>
      <c r="I264" s="279"/>
      <c r="J264" s="279"/>
      <c r="K264" s="279"/>
      <c r="L264" s="279"/>
    </row>
    <row r="265" spans="1:26" x14ac:dyDescent="0.2">
      <c r="A265" s="279"/>
      <c r="B265" s="279"/>
      <c r="C265" s="279"/>
      <c r="D265" s="279"/>
      <c r="E265" s="279"/>
      <c r="F265" s="279"/>
      <c r="G265" s="279"/>
      <c r="H265" s="279"/>
      <c r="I265" s="279"/>
      <c r="J265" s="279"/>
      <c r="K265" s="279"/>
      <c r="L265" s="279"/>
    </row>
    <row r="266" spans="1:26" x14ac:dyDescent="0.2">
      <c r="A266" s="279"/>
      <c r="B266" s="279"/>
      <c r="C266" s="279"/>
      <c r="D266" s="279"/>
      <c r="E266" s="279"/>
      <c r="F266" s="279"/>
      <c r="G266" s="279"/>
      <c r="H266" s="279"/>
      <c r="I266" s="279"/>
      <c r="J266" s="279"/>
      <c r="K266" s="279"/>
      <c r="L266" s="279"/>
    </row>
    <row r="267" spans="1:26" x14ac:dyDescent="0.2">
      <c r="A267" s="279"/>
      <c r="B267" s="279"/>
      <c r="C267" s="279"/>
      <c r="D267" s="279"/>
      <c r="E267" s="279"/>
      <c r="F267" s="279"/>
      <c r="G267" s="279"/>
      <c r="H267" s="279"/>
      <c r="I267" s="279"/>
      <c r="J267" s="279"/>
      <c r="K267" s="279"/>
      <c r="L267" s="279"/>
    </row>
    <row r="268" spans="1:26" x14ac:dyDescent="0.2">
      <c r="A268" s="279"/>
      <c r="B268" s="279"/>
      <c r="C268" s="279"/>
      <c r="D268" s="279"/>
      <c r="E268" s="279"/>
      <c r="F268" s="279"/>
      <c r="G268" s="279"/>
      <c r="H268" s="279"/>
      <c r="I268" s="279"/>
      <c r="J268" s="279"/>
      <c r="K268" s="279"/>
      <c r="L268" s="279"/>
    </row>
    <row r="269" spans="1:26" x14ac:dyDescent="0.2">
      <c r="A269" s="279"/>
      <c r="B269" s="279"/>
      <c r="C269" s="279"/>
      <c r="D269" s="279"/>
      <c r="E269" s="279"/>
      <c r="F269" s="279"/>
      <c r="G269" s="279"/>
      <c r="H269" s="279"/>
      <c r="I269" s="279"/>
      <c r="J269" s="279"/>
      <c r="K269" s="279"/>
      <c r="L269" s="279"/>
    </row>
    <row r="270" spans="1:26" x14ac:dyDescent="0.2">
      <c r="A270" s="279"/>
      <c r="B270" s="279"/>
      <c r="C270" s="279"/>
      <c r="D270" s="279"/>
      <c r="E270" s="279"/>
      <c r="F270" s="279"/>
      <c r="G270" s="279"/>
      <c r="H270" s="279"/>
      <c r="I270" s="279"/>
      <c r="J270" s="279"/>
      <c r="K270" s="279"/>
      <c r="L270" s="279"/>
    </row>
    <row r="271" spans="1:26" x14ac:dyDescent="0.2">
      <c r="A271" s="279"/>
      <c r="B271" s="279"/>
      <c r="C271" s="279"/>
      <c r="D271" s="279"/>
      <c r="E271" s="279"/>
      <c r="F271" s="279"/>
      <c r="G271" s="279"/>
      <c r="H271" s="279"/>
      <c r="I271" s="279"/>
      <c r="J271" s="279"/>
      <c r="K271" s="279"/>
      <c r="L271" s="279"/>
    </row>
    <row r="272" spans="1:26" x14ac:dyDescent="0.2">
      <c r="A272" s="279"/>
      <c r="B272" s="279"/>
      <c r="C272" s="279"/>
      <c r="D272" s="279"/>
      <c r="E272" s="279"/>
      <c r="F272" s="279"/>
      <c r="G272" s="279"/>
      <c r="H272" s="279"/>
      <c r="I272" s="279"/>
      <c r="J272" s="279"/>
      <c r="K272" s="279"/>
      <c r="L272" s="279"/>
    </row>
  </sheetData>
  <mergeCells count="3">
    <mergeCell ref="H6:N13"/>
    <mergeCell ref="H15:N21"/>
    <mergeCell ref="A263:L272"/>
  </mergeCells>
  <hyperlinks>
    <hyperlink ref="E4" r:id="rId1" xr:uid="{80D1C5F8-A91B-4573-9AF9-E861C8274E29}"/>
    <hyperlink ref="C4" r:id="rId2" xr:uid="{2779F9D6-E8DF-4B2E-A882-FAB65C71B4A4}"/>
  </hyperlinks>
  <pageMargins left="0.7" right="0.7" top="0.75" bottom="0.75" header="0.3" footer="0.3"/>
  <pageSetup orientation="portrait"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6B859-306D-4A62-9039-6FAB68BEA04C}">
  <dimension ref="A1:EK238"/>
  <sheetViews>
    <sheetView workbookViewId="0">
      <selection activeCell="D1" sqref="D1"/>
    </sheetView>
  </sheetViews>
  <sheetFormatPr defaultColWidth="9.140625" defaultRowHeight="12.75" x14ac:dyDescent="0.2"/>
  <cols>
    <col min="1" max="1" width="32.7109375" style="100" customWidth="1"/>
    <col min="2" max="2" width="15.42578125" style="100" customWidth="1"/>
    <col min="3" max="3" width="24" style="100" customWidth="1"/>
    <col min="4" max="4" width="15.5703125" style="100" bestFit="1" customWidth="1"/>
    <col min="5" max="5" width="15.5703125" style="99" bestFit="1" customWidth="1"/>
    <col min="6" max="6" width="10.42578125" style="100" bestFit="1" customWidth="1"/>
    <col min="7" max="7" width="12.42578125" style="100" customWidth="1"/>
    <col min="8" max="8" width="11.28515625" style="100" bestFit="1" customWidth="1"/>
    <col min="9" max="9" width="10.7109375" style="100" customWidth="1"/>
    <col min="10" max="10" width="10.5703125" style="100" customWidth="1"/>
    <col min="11" max="11" width="10.42578125" style="100" customWidth="1"/>
    <col min="12" max="12" width="11.28515625" style="100" bestFit="1" customWidth="1"/>
    <col min="13" max="13" width="17.140625" style="100" customWidth="1"/>
    <col min="14" max="15" width="12.5703125" style="100" bestFit="1" customWidth="1"/>
    <col min="16" max="16" width="13.28515625" style="100" customWidth="1"/>
    <col min="17" max="17" width="6.28515625" style="100" bestFit="1" customWidth="1"/>
    <col min="18" max="18" width="10.140625" style="100" bestFit="1" customWidth="1"/>
    <col min="19" max="19" width="11.7109375" style="100" customWidth="1"/>
    <col min="20" max="20" width="8.28515625" style="100" bestFit="1" customWidth="1"/>
    <col min="21" max="21" width="14.5703125" style="100" bestFit="1" customWidth="1"/>
    <col min="22" max="22" width="7.42578125" style="100" bestFit="1" customWidth="1"/>
    <col min="23" max="16384" width="9.140625" style="100"/>
  </cols>
  <sheetData>
    <row r="1" spans="1:26" ht="15.75" x14ac:dyDescent="0.25">
      <c r="A1" s="5" t="s">
        <v>558</v>
      </c>
      <c r="B1" s="215"/>
      <c r="C1" s="154">
        <f>D164</f>
        <v>44592</v>
      </c>
      <c r="D1" s="226"/>
      <c r="E1" s="153"/>
      <c r="F1" s="231"/>
      <c r="G1" s="236"/>
      <c r="H1" s="199"/>
      <c r="I1" s="199"/>
      <c r="J1" s="199"/>
      <c r="K1" s="223"/>
      <c r="L1" s="223"/>
      <c r="M1" s="223"/>
      <c r="N1" s="236"/>
      <c r="O1" s="244"/>
      <c r="P1" s="244"/>
      <c r="Q1" s="245"/>
      <c r="R1" s="244"/>
      <c r="S1" s="244"/>
      <c r="T1" s="244"/>
      <c r="U1" s="246"/>
      <c r="V1" s="134"/>
    </row>
    <row r="2" spans="1:26" ht="15.75" x14ac:dyDescent="0.25">
      <c r="A2" s="39" t="s">
        <v>580</v>
      </c>
      <c r="B2" s="98"/>
      <c r="C2" s="143"/>
      <c r="D2" s="47"/>
      <c r="E2" s="47"/>
      <c r="F2" s="232"/>
      <c r="G2" s="236"/>
      <c r="H2" s="236"/>
      <c r="I2" s="237"/>
      <c r="J2" s="236"/>
      <c r="K2" s="238"/>
      <c r="L2" s="238"/>
      <c r="M2" s="238"/>
      <c r="N2" s="238"/>
      <c r="O2" s="203"/>
      <c r="P2" s="203"/>
      <c r="Q2" s="203"/>
      <c r="R2" s="203"/>
      <c r="S2" s="203"/>
      <c r="T2" s="203"/>
      <c r="U2" s="203"/>
    </row>
    <row r="3" spans="1:26" ht="15.75" x14ac:dyDescent="0.25">
      <c r="A3" s="39" t="s">
        <v>1182</v>
      </c>
      <c r="B3" s="98"/>
      <c r="C3" s="98"/>
      <c r="D3" s="47"/>
      <c r="E3" s="47"/>
      <c r="F3" s="232"/>
      <c r="G3" s="236"/>
      <c r="H3" s="236"/>
      <c r="I3" s="237"/>
      <c r="J3" s="236"/>
      <c r="K3" s="238"/>
      <c r="L3" s="238"/>
      <c r="M3" s="238"/>
      <c r="N3" s="238"/>
      <c r="O3" s="203"/>
      <c r="P3" s="203"/>
      <c r="Q3" s="203"/>
      <c r="R3" s="203"/>
      <c r="S3" s="203"/>
      <c r="T3" s="203"/>
      <c r="U3" s="203"/>
    </row>
    <row r="4" spans="1:26" s="7" customFormat="1" ht="15.75" x14ac:dyDescent="0.25">
      <c r="A4" s="98"/>
      <c r="B4" s="126"/>
      <c r="C4" s="207" t="s">
        <v>591</v>
      </c>
      <c r="D4" s="126"/>
      <c r="E4" s="127" t="s">
        <v>559</v>
      </c>
      <c r="F4" s="232"/>
      <c r="G4" s="236"/>
      <c r="H4" s="236"/>
      <c r="I4" s="236"/>
      <c r="J4" s="237"/>
      <c r="K4" s="236"/>
      <c r="L4" s="238"/>
      <c r="M4" s="238"/>
      <c r="N4" s="238"/>
      <c r="O4" s="246"/>
      <c r="P4" s="203"/>
      <c r="Q4" s="203"/>
      <c r="R4" s="203"/>
      <c r="S4" s="203"/>
      <c r="T4" s="203"/>
      <c r="U4" s="203"/>
      <c r="V4" s="203"/>
      <c r="W4" s="203"/>
      <c r="X4" s="203"/>
      <c r="Y4" s="100"/>
      <c r="Z4" s="100"/>
    </row>
    <row r="5" spans="1:26" s="7" customFormat="1" ht="15.75" x14ac:dyDescent="0.25">
      <c r="A5" s="98"/>
      <c r="B5" s="126"/>
      <c r="C5" s="207"/>
      <c r="D5" s="126"/>
      <c r="E5" s="127"/>
      <c r="F5" s="232"/>
      <c r="G5" s="236"/>
      <c r="H5" s="239"/>
      <c r="I5" s="236"/>
      <c r="J5" s="239"/>
      <c r="K5" s="240"/>
      <c r="L5" s="240"/>
      <c r="M5" s="238"/>
      <c r="N5" s="238"/>
      <c r="O5" s="241"/>
      <c r="P5" s="241"/>
      <c r="Q5" s="241"/>
      <c r="R5" s="241"/>
      <c r="S5" s="241"/>
      <c r="T5" s="241"/>
      <c r="U5" s="241"/>
      <c r="V5" s="241"/>
      <c r="W5" s="241"/>
      <c r="X5" s="241"/>
    </row>
    <row r="6" spans="1:26" s="7" customFormat="1" ht="15.75" x14ac:dyDescent="0.25">
      <c r="A6" s="98"/>
      <c r="B6" s="126"/>
      <c r="C6" s="207"/>
      <c r="D6" s="126"/>
      <c r="E6" s="127"/>
      <c r="F6" s="146"/>
      <c r="G6" s="239"/>
      <c r="H6" s="236"/>
      <c r="I6" s="239"/>
      <c r="J6" s="240"/>
      <c r="K6" s="240"/>
      <c r="L6" s="240"/>
      <c r="M6" s="240"/>
      <c r="N6" s="238"/>
      <c r="O6" s="241"/>
      <c r="P6" s="241"/>
      <c r="Q6" s="241"/>
      <c r="R6" s="241"/>
      <c r="S6" s="241"/>
      <c r="T6" s="241"/>
      <c r="U6" s="241"/>
      <c r="V6" s="241"/>
      <c r="W6" s="241"/>
      <c r="X6" s="241"/>
    </row>
    <row r="7" spans="1:26" s="7" customFormat="1" ht="15.75" x14ac:dyDescent="0.25">
      <c r="A7" s="187" t="s">
        <v>726</v>
      </c>
      <c r="B7" s="196"/>
      <c r="C7" s="196"/>
      <c r="D7" s="191"/>
      <c r="E7" s="191"/>
      <c r="F7" s="146"/>
      <c r="G7" s="239"/>
      <c r="H7" s="243"/>
      <c r="I7" s="239"/>
      <c r="J7" s="240"/>
      <c r="K7" s="240"/>
      <c r="L7" s="240"/>
      <c r="M7" s="240"/>
      <c r="N7" s="242"/>
      <c r="O7" s="241"/>
      <c r="P7" s="241"/>
      <c r="Q7" s="241"/>
      <c r="R7" s="241"/>
      <c r="S7" s="241"/>
      <c r="T7" s="241"/>
      <c r="U7" s="241"/>
      <c r="V7" s="241"/>
      <c r="W7" s="241"/>
      <c r="X7" s="241"/>
      <c r="Y7" s="241"/>
    </row>
    <row r="8" spans="1:26" s="7" customFormat="1" ht="15.75" x14ac:dyDescent="0.25">
      <c r="A8" s="144" t="s">
        <v>727</v>
      </c>
      <c r="B8" s="196"/>
      <c r="C8" s="196"/>
      <c r="D8" s="191"/>
      <c r="E8" s="191"/>
      <c r="F8" s="146"/>
      <c r="G8" s="233"/>
      <c r="H8" s="234"/>
      <c r="I8" s="233"/>
      <c r="J8" s="235"/>
      <c r="K8" s="235"/>
      <c r="L8" s="235"/>
      <c r="M8" s="235"/>
      <c r="N8" s="5"/>
      <c r="T8" s="241"/>
      <c r="U8" s="241"/>
      <c r="V8" s="241"/>
      <c r="W8" s="241"/>
      <c r="X8" s="241"/>
      <c r="Y8" s="241"/>
    </row>
    <row r="9" spans="1:26" s="7" customFormat="1" ht="15.75" x14ac:dyDescent="0.25">
      <c r="A9" s="187"/>
      <c r="B9" s="189" t="s">
        <v>728</v>
      </c>
      <c r="C9" s="189" t="s">
        <v>729</v>
      </c>
      <c r="D9" s="190" t="s">
        <v>730</v>
      </c>
      <c r="E9" s="190" t="s">
        <v>731</v>
      </c>
      <c r="F9" s="146"/>
      <c r="G9" s="146"/>
      <c r="H9" s="147"/>
      <c r="I9" s="146"/>
      <c r="J9" s="148"/>
      <c r="K9" s="148"/>
      <c r="L9" s="148"/>
      <c r="M9" s="148"/>
      <c r="T9" s="241"/>
      <c r="U9" s="241"/>
      <c r="V9" s="241"/>
      <c r="W9" s="241"/>
      <c r="X9" s="241"/>
    </row>
    <row r="10" spans="1:26" s="7" customFormat="1" ht="15.75" x14ac:dyDescent="0.25">
      <c r="A10" s="187"/>
      <c r="B10" s="189" t="s">
        <v>579</v>
      </c>
      <c r="C10" s="189" t="s">
        <v>579</v>
      </c>
      <c r="D10" s="190"/>
      <c r="E10" s="190"/>
      <c r="F10" s="146"/>
      <c r="G10" s="146"/>
      <c r="H10" s="147"/>
      <c r="I10" s="146"/>
      <c r="J10" s="148"/>
      <c r="K10" s="148"/>
      <c r="L10" s="148"/>
      <c r="M10" s="148"/>
      <c r="T10" s="241"/>
      <c r="U10" s="241"/>
      <c r="V10" s="241"/>
      <c r="W10" s="241"/>
      <c r="X10" s="241"/>
    </row>
    <row r="11" spans="1:26" s="7" customFormat="1" ht="15.75" x14ac:dyDescent="0.25">
      <c r="A11" s="144">
        <v>2022</v>
      </c>
      <c r="B11" s="196">
        <v>8.1100000000000005E-2</v>
      </c>
      <c r="C11" s="196">
        <v>0.1376</v>
      </c>
      <c r="D11" s="191">
        <v>2</v>
      </c>
      <c r="E11" s="191">
        <v>0</v>
      </c>
      <c r="F11" s="146"/>
      <c r="G11" s="146"/>
      <c r="H11" s="147"/>
      <c r="I11" s="146"/>
      <c r="J11" s="148"/>
      <c r="K11" s="148"/>
      <c r="L11" s="148"/>
      <c r="M11" s="148"/>
      <c r="T11" s="241"/>
      <c r="U11" s="241"/>
      <c r="V11" s="241"/>
      <c r="W11" s="241"/>
      <c r="X11" s="241"/>
    </row>
    <row r="12" spans="1:26" s="7" customFormat="1" x14ac:dyDescent="0.2">
      <c r="A12" s="144">
        <v>2021</v>
      </c>
      <c r="B12" s="196">
        <v>8.3299999999999999E-2</v>
      </c>
      <c r="C12" s="196">
        <v>0.1176</v>
      </c>
      <c r="D12" s="191">
        <v>10</v>
      </c>
      <c r="E12" s="191">
        <v>1</v>
      </c>
      <c r="F12" s="146"/>
      <c r="G12" s="146"/>
      <c r="H12" s="147"/>
      <c r="I12" s="146"/>
      <c r="J12" s="148"/>
      <c r="K12" s="148"/>
      <c r="L12" s="148"/>
      <c r="M12" s="148"/>
    </row>
    <row r="13" spans="1:26" s="7" customFormat="1" x14ac:dyDescent="0.2">
      <c r="A13" s="144">
        <v>2020</v>
      </c>
      <c r="B13" s="196">
        <v>6.25E-2</v>
      </c>
      <c r="C13" s="196">
        <v>8.6300000000000002E-2</v>
      </c>
      <c r="D13" s="191">
        <v>6</v>
      </c>
      <c r="E13" s="191">
        <v>42</v>
      </c>
      <c r="F13" s="146"/>
      <c r="G13" s="146"/>
      <c r="H13" s="147"/>
      <c r="I13" s="146"/>
      <c r="J13" s="148"/>
      <c r="K13" s="148"/>
      <c r="L13" s="148"/>
      <c r="M13" s="148"/>
    </row>
    <row r="14" spans="1:26" s="7" customFormat="1" x14ac:dyDescent="0.2">
      <c r="A14" s="144">
        <v>2019</v>
      </c>
      <c r="B14" s="196">
        <v>8.6499999999999994E-2</v>
      </c>
      <c r="C14" s="196">
        <v>9.8000000000000004E-2</v>
      </c>
      <c r="D14" s="191">
        <v>6</v>
      </c>
      <c r="E14" s="191">
        <v>0</v>
      </c>
      <c r="F14" s="146"/>
      <c r="G14" s="146"/>
      <c r="H14" s="147"/>
      <c r="I14" s="146"/>
      <c r="J14" s="148"/>
      <c r="K14" s="148"/>
      <c r="L14" s="148"/>
      <c r="M14" s="148"/>
    </row>
    <row r="15" spans="1:26" s="7" customFormat="1" x14ac:dyDescent="0.2">
      <c r="A15" s="144">
        <v>2018</v>
      </c>
      <c r="B15" s="196">
        <v>0.10059999999999999</v>
      </c>
      <c r="C15" s="196">
        <v>0.1348</v>
      </c>
      <c r="D15" s="191">
        <v>8</v>
      </c>
      <c r="E15" s="191">
        <v>0</v>
      </c>
      <c r="F15" s="146"/>
      <c r="G15" s="146"/>
      <c r="H15" s="147"/>
      <c r="I15" s="146"/>
      <c r="J15" s="148"/>
      <c r="K15" s="148"/>
      <c r="L15" s="148"/>
      <c r="M15" s="148"/>
    </row>
    <row r="16" spans="1:26" s="7" customFormat="1" x14ac:dyDescent="0.2">
      <c r="A16" s="144">
        <v>2017</v>
      </c>
      <c r="B16" s="196">
        <v>8.6999999999999994E-2</v>
      </c>
      <c r="C16" s="196">
        <v>0.11360000000000001</v>
      </c>
      <c r="D16" s="191">
        <v>4</v>
      </c>
      <c r="E16" s="191">
        <v>2</v>
      </c>
      <c r="F16" s="146"/>
      <c r="G16" s="146"/>
      <c r="H16" s="147"/>
      <c r="I16" s="146"/>
      <c r="J16" s="148"/>
      <c r="K16" s="148"/>
      <c r="L16" s="148"/>
      <c r="M16" s="148"/>
    </row>
    <row r="17" spans="1:21" s="7" customFormat="1" x14ac:dyDescent="0.2">
      <c r="A17" s="144">
        <v>2016</v>
      </c>
      <c r="B17" s="196">
        <v>8.2000000000000003E-2</v>
      </c>
      <c r="C17" s="196">
        <v>0.1051</v>
      </c>
      <c r="D17" s="191">
        <v>2</v>
      </c>
      <c r="E17" s="191">
        <v>2</v>
      </c>
      <c r="F17" s="146"/>
      <c r="G17" s="146"/>
      <c r="H17" s="147"/>
      <c r="I17" s="146"/>
      <c r="J17" s="148"/>
      <c r="K17" s="148"/>
      <c r="L17" s="148"/>
      <c r="M17" s="148"/>
    </row>
    <row r="18" spans="1:21" s="7" customFormat="1" x14ac:dyDescent="0.2">
      <c r="A18" s="144">
        <v>2015</v>
      </c>
      <c r="B18" s="196">
        <v>0.1</v>
      </c>
      <c r="C18" s="196">
        <v>0.1308</v>
      </c>
      <c r="D18" s="191">
        <v>3</v>
      </c>
      <c r="E18" s="191">
        <v>3</v>
      </c>
      <c r="F18" s="146"/>
      <c r="G18" s="146"/>
      <c r="H18" s="147"/>
      <c r="I18" s="146"/>
      <c r="J18" s="148"/>
      <c r="K18" s="148"/>
      <c r="L18" s="148"/>
      <c r="M18" s="148"/>
    </row>
    <row r="19" spans="1:21" s="7" customFormat="1" x14ac:dyDescent="0.2">
      <c r="A19" s="144">
        <v>2014</v>
      </c>
      <c r="B19" s="196">
        <v>0.1111</v>
      </c>
      <c r="C19" s="196">
        <v>0.17499999999999999</v>
      </c>
      <c r="D19" s="191">
        <v>8</v>
      </c>
      <c r="E19" s="191">
        <v>1</v>
      </c>
      <c r="F19" s="146"/>
      <c r="G19" s="146"/>
      <c r="H19" s="147"/>
      <c r="I19" s="146"/>
      <c r="J19" s="148"/>
      <c r="K19" s="148"/>
      <c r="L19" s="148"/>
      <c r="M19" s="148"/>
    </row>
    <row r="20" spans="1:21" s="7" customFormat="1" x14ac:dyDescent="0.2">
      <c r="A20" s="144">
        <v>2013</v>
      </c>
      <c r="B20" s="196">
        <v>0.1176</v>
      </c>
      <c r="C20" s="196">
        <v>0.20380000000000001</v>
      </c>
      <c r="D20" s="191">
        <v>19</v>
      </c>
      <c r="E20" s="191">
        <v>0</v>
      </c>
      <c r="F20" s="146"/>
      <c r="G20" s="146"/>
      <c r="H20" s="147"/>
      <c r="I20" s="146"/>
      <c r="J20" s="148"/>
      <c r="K20" s="148"/>
      <c r="L20" s="148"/>
      <c r="M20" s="148"/>
    </row>
    <row r="21" spans="1:21" s="7" customFormat="1" x14ac:dyDescent="0.2">
      <c r="A21" s="144">
        <v>2012</v>
      </c>
      <c r="B21" s="196">
        <v>0.125</v>
      </c>
      <c r="C21" s="196">
        <v>0.20200000000000001</v>
      </c>
      <c r="D21" s="191">
        <v>14</v>
      </c>
      <c r="E21" s="191">
        <v>1</v>
      </c>
      <c r="F21" s="146"/>
      <c r="G21" s="146"/>
      <c r="H21" s="147"/>
      <c r="I21" s="146"/>
      <c r="J21" s="148"/>
      <c r="K21" s="148"/>
      <c r="L21" s="148"/>
      <c r="M21" s="148"/>
    </row>
    <row r="22" spans="1:21" s="7" customFormat="1" x14ac:dyDescent="0.2">
      <c r="A22" s="98"/>
      <c r="B22" s="126"/>
      <c r="C22" s="207"/>
      <c r="D22" s="126"/>
      <c r="E22" s="127"/>
      <c r="F22" s="128"/>
      <c r="G22" s="146"/>
      <c r="H22" s="147"/>
      <c r="I22" s="146"/>
      <c r="J22" s="148"/>
      <c r="K22" s="148"/>
      <c r="L22" s="148"/>
      <c r="M22" s="148"/>
    </row>
    <row r="23" spans="1:21" s="7" customFormat="1" x14ac:dyDescent="0.2">
      <c r="A23" s="98"/>
      <c r="B23" s="126"/>
      <c r="C23" s="207"/>
      <c r="D23" s="126"/>
      <c r="E23" s="127"/>
      <c r="F23" s="128"/>
      <c r="K23" s="145"/>
      <c r="L23" s="145"/>
      <c r="M23" s="172"/>
      <c r="N23" s="146"/>
      <c r="O23" s="146"/>
      <c r="P23" s="147"/>
      <c r="Q23" s="146"/>
      <c r="R23" s="148"/>
      <c r="S23" s="148"/>
      <c r="T23" s="148"/>
      <c r="U23" s="148"/>
    </row>
    <row r="24" spans="1:21" s="7" customFormat="1" x14ac:dyDescent="0.2">
      <c r="A24" s="158" t="s">
        <v>137</v>
      </c>
      <c r="B24" s="162" t="s">
        <v>160</v>
      </c>
      <c r="C24" s="163" t="s">
        <v>623</v>
      </c>
      <c r="D24" s="164" t="s">
        <v>624</v>
      </c>
      <c r="E24" s="165"/>
      <c r="F24" s="162" t="s">
        <v>160</v>
      </c>
      <c r="G24" s="163" t="s">
        <v>623</v>
      </c>
      <c r="H24" s="164" t="s">
        <v>624</v>
      </c>
      <c r="I24" s="165"/>
      <c r="J24" s="162" t="s">
        <v>160</v>
      </c>
      <c r="K24" s="163" t="s">
        <v>623</v>
      </c>
      <c r="L24" s="164" t="s">
        <v>624</v>
      </c>
      <c r="M24" s="172"/>
      <c r="N24" s="162" t="s">
        <v>160</v>
      </c>
      <c r="O24" s="163" t="s">
        <v>623</v>
      </c>
      <c r="P24" s="164" t="s">
        <v>624</v>
      </c>
      <c r="Q24" s="146"/>
      <c r="R24" s="148"/>
      <c r="S24" s="148"/>
      <c r="T24" s="148"/>
      <c r="U24" s="148"/>
    </row>
    <row r="25" spans="1:21" s="7" customFormat="1" x14ac:dyDescent="0.2">
      <c r="A25" s="159"/>
      <c r="B25" s="166" t="s">
        <v>107</v>
      </c>
      <c r="C25" s="167" t="s">
        <v>107</v>
      </c>
      <c r="D25" s="168" t="s">
        <v>107</v>
      </c>
      <c r="E25" s="165"/>
      <c r="F25" s="166" t="s">
        <v>156</v>
      </c>
      <c r="G25" s="167" t="s">
        <v>156</v>
      </c>
      <c r="H25" s="168" t="s">
        <v>156</v>
      </c>
      <c r="I25" s="165"/>
      <c r="J25" s="166" t="s">
        <v>482</v>
      </c>
      <c r="K25" s="167" t="s">
        <v>482</v>
      </c>
      <c r="L25" s="168" t="s">
        <v>482</v>
      </c>
      <c r="M25" s="172"/>
      <c r="N25" s="166" t="s">
        <v>645</v>
      </c>
      <c r="O25" s="167" t="s">
        <v>645</v>
      </c>
      <c r="P25" s="168" t="s">
        <v>645</v>
      </c>
      <c r="Q25" s="146"/>
      <c r="R25" s="148"/>
      <c r="S25" s="148"/>
      <c r="T25" s="148"/>
      <c r="U25" s="148"/>
    </row>
    <row r="26" spans="1:21" s="7" customFormat="1" x14ac:dyDescent="0.2">
      <c r="A26" s="161" t="s">
        <v>866</v>
      </c>
      <c r="B26" s="169">
        <v>27</v>
      </c>
      <c r="C26" s="170">
        <v>5</v>
      </c>
      <c r="D26" s="171">
        <v>16</v>
      </c>
      <c r="E26" s="172"/>
      <c r="F26" s="173">
        <v>8.8042625801946547E-3</v>
      </c>
      <c r="G26" s="175">
        <v>7.0358873477898987E-3</v>
      </c>
      <c r="H26" s="174">
        <v>1.280800315937345E-2</v>
      </c>
      <c r="I26" s="172"/>
      <c r="J26" s="169">
        <v>13</v>
      </c>
      <c r="K26" s="170">
        <v>5</v>
      </c>
      <c r="L26" s="171">
        <v>5</v>
      </c>
      <c r="M26" s="172"/>
      <c r="N26" s="173">
        <v>4.1148489385055255E-2</v>
      </c>
      <c r="O26" s="175">
        <v>1.1570118271260676E-2</v>
      </c>
      <c r="P26" s="174">
        <v>3.1149755869172631E-2</v>
      </c>
      <c r="Q26" s="146"/>
      <c r="R26" s="148"/>
      <c r="S26" s="148"/>
      <c r="T26" s="148"/>
      <c r="U26" s="148"/>
    </row>
    <row r="27" spans="1:21" s="7" customFormat="1" x14ac:dyDescent="0.2">
      <c r="A27" s="161" t="s">
        <v>146</v>
      </c>
      <c r="B27" s="169">
        <v>61</v>
      </c>
      <c r="C27" s="170">
        <v>63</v>
      </c>
      <c r="D27" s="171">
        <v>84</v>
      </c>
      <c r="E27" s="172"/>
      <c r="F27" s="173">
        <v>6.6119203556359403E-3</v>
      </c>
      <c r="G27" s="175">
        <v>1.0323748140575057E-2</v>
      </c>
      <c r="H27" s="174">
        <v>9.9530361731985546E-3</v>
      </c>
      <c r="I27" s="172"/>
      <c r="J27" s="169">
        <v>35</v>
      </c>
      <c r="K27" s="170">
        <v>36</v>
      </c>
      <c r="L27" s="171">
        <v>34</v>
      </c>
      <c r="M27" s="172"/>
      <c r="N27" s="173">
        <v>1.6408834836409505E-2</v>
      </c>
      <c r="O27" s="175">
        <v>1.7135504081901409E-2</v>
      </c>
      <c r="P27" s="174">
        <v>2.1558462140622261E-2</v>
      </c>
      <c r="Q27" s="146"/>
      <c r="R27" s="148"/>
      <c r="S27" s="148"/>
      <c r="T27" s="148"/>
      <c r="U27" s="148"/>
    </row>
    <row r="28" spans="1:21" s="7" customFormat="1" x14ac:dyDescent="0.2">
      <c r="A28" s="161" t="s">
        <v>143</v>
      </c>
      <c r="B28" s="169">
        <v>32</v>
      </c>
      <c r="C28" s="170">
        <v>17</v>
      </c>
      <c r="D28" s="171">
        <v>29</v>
      </c>
      <c r="E28" s="172"/>
      <c r="F28" s="173">
        <v>2.4443732227724696E-2</v>
      </c>
      <c r="G28" s="175">
        <v>8.1590791695412626E-3</v>
      </c>
      <c r="H28" s="174">
        <v>1.4220097983426874E-2</v>
      </c>
      <c r="I28" s="172"/>
      <c r="J28" s="169">
        <v>31</v>
      </c>
      <c r="K28" s="170">
        <v>7</v>
      </c>
      <c r="L28" s="171">
        <v>18</v>
      </c>
      <c r="M28" s="172"/>
      <c r="N28" s="173">
        <v>2.4789518460825E-2</v>
      </c>
      <c r="O28" s="175">
        <v>2.0988123583579568E-2</v>
      </c>
      <c r="P28" s="174">
        <v>2.2297257184088232E-2</v>
      </c>
      <c r="Q28" s="146"/>
      <c r="R28" s="148"/>
      <c r="S28" s="148"/>
      <c r="T28" s="148"/>
      <c r="U28" s="148"/>
    </row>
    <row r="29" spans="1:21" s="7" customFormat="1" x14ac:dyDescent="0.2">
      <c r="A29" s="161" t="s">
        <v>197</v>
      </c>
      <c r="B29" s="169">
        <v>21</v>
      </c>
      <c r="C29" s="170">
        <v>10</v>
      </c>
      <c r="D29" s="171">
        <v>32</v>
      </c>
      <c r="E29" s="172"/>
      <c r="F29" s="173">
        <v>3.6180824018098211E-2</v>
      </c>
      <c r="G29" s="175">
        <v>2.263783596057237E-2</v>
      </c>
      <c r="H29" s="174">
        <v>7.7879552976539224E-3</v>
      </c>
      <c r="I29" s="172"/>
      <c r="J29" s="169">
        <v>21</v>
      </c>
      <c r="K29" s="170">
        <v>6</v>
      </c>
      <c r="L29" s="171">
        <v>9</v>
      </c>
      <c r="M29" s="172"/>
      <c r="N29" s="173">
        <v>3.6180824018098211E-2</v>
      </c>
      <c r="O29" s="175">
        <v>3.4779133795380134E-2</v>
      </c>
      <c r="P29" s="174">
        <v>1.5693501538004563E-2</v>
      </c>
      <c r="Q29" s="146"/>
      <c r="R29" s="148"/>
      <c r="S29" s="148"/>
      <c r="T29" s="148"/>
      <c r="U29" s="148"/>
    </row>
    <row r="30" spans="1:21" s="7" customFormat="1" ht="15.75" x14ac:dyDescent="0.25">
      <c r="A30" s="161" t="s">
        <v>142</v>
      </c>
      <c r="B30" s="169">
        <v>67</v>
      </c>
      <c r="C30" s="170">
        <v>61</v>
      </c>
      <c r="D30" s="171">
        <v>112</v>
      </c>
      <c r="E30" s="172"/>
      <c r="F30" s="173">
        <v>1.7848804898325965E-2</v>
      </c>
      <c r="G30" s="175">
        <v>2.1876061924877257E-2</v>
      </c>
      <c r="H30" s="174">
        <v>2.5496599436432711E-2</v>
      </c>
      <c r="I30" s="172"/>
      <c r="J30" s="169">
        <v>65</v>
      </c>
      <c r="K30" s="170">
        <v>58</v>
      </c>
      <c r="L30" s="171">
        <v>89</v>
      </c>
      <c r="M30" s="172"/>
      <c r="N30" s="173">
        <v>2.0777610608609505E-2</v>
      </c>
      <c r="O30" s="175">
        <v>2.3036995331219709E-2</v>
      </c>
      <c r="P30" s="174">
        <v>3.1031468639662899E-2</v>
      </c>
      <c r="Q30" s="146"/>
      <c r="R30" s="148"/>
      <c r="S30" s="148"/>
      <c r="T30" s="203"/>
      <c r="U30" s="148"/>
    </row>
    <row r="31" spans="1:21" s="7" customFormat="1" ht="15.75" x14ac:dyDescent="0.25">
      <c r="A31" s="161" t="s">
        <v>141</v>
      </c>
      <c r="B31" s="169">
        <v>64</v>
      </c>
      <c r="C31" s="170">
        <v>36</v>
      </c>
      <c r="D31" s="171">
        <v>81</v>
      </c>
      <c r="E31" s="172"/>
      <c r="F31" s="173">
        <v>1.5897526872005054E-2</v>
      </c>
      <c r="G31" s="175">
        <v>1.7244004869104775E-3</v>
      </c>
      <c r="H31" s="174">
        <v>1.1642076319232789E-3</v>
      </c>
      <c r="I31" s="172"/>
      <c r="J31" s="169">
        <v>40</v>
      </c>
      <c r="K31" s="170">
        <v>5</v>
      </c>
      <c r="L31" s="171">
        <v>9</v>
      </c>
      <c r="M31" s="172"/>
      <c r="N31" s="173">
        <v>1.94277573413137E-2</v>
      </c>
      <c r="O31" s="175">
        <v>1.3280786088704661E-2</v>
      </c>
      <c r="P31" s="174">
        <v>7.3313300398574225E-3</v>
      </c>
      <c r="Q31" s="146"/>
      <c r="R31" s="148"/>
      <c r="S31" s="148"/>
      <c r="T31" s="241"/>
      <c r="U31" s="148"/>
    </row>
    <row r="32" spans="1:21" s="7" customFormat="1" ht="15.75" x14ac:dyDescent="0.25">
      <c r="A32" s="161" t="s">
        <v>140</v>
      </c>
      <c r="B32" s="169">
        <v>72</v>
      </c>
      <c r="C32" s="170">
        <v>68</v>
      </c>
      <c r="D32" s="171">
        <v>89</v>
      </c>
      <c r="E32" s="172"/>
      <c r="F32" s="173">
        <v>1.4657998811229077E-2</v>
      </c>
      <c r="G32" s="175">
        <v>8.7073353256758891E-3</v>
      </c>
      <c r="H32" s="174">
        <v>8.000396219290969E-3</v>
      </c>
      <c r="I32" s="172"/>
      <c r="J32" s="169">
        <v>62</v>
      </c>
      <c r="K32" s="170">
        <v>43</v>
      </c>
      <c r="L32" s="171">
        <v>57</v>
      </c>
      <c r="M32" s="172"/>
      <c r="N32" s="173">
        <v>1.6260901393651259E-2</v>
      </c>
      <c r="O32" s="175">
        <v>1.3386411996285014E-2</v>
      </c>
      <c r="P32" s="174">
        <v>1.1500409781227728E-2</v>
      </c>
      <c r="T32" s="241"/>
    </row>
    <row r="33" spans="1:26" s="7" customFormat="1" x14ac:dyDescent="0.2">
      <c r="A33" s="161" t="s">
        <v>198</v>
      </c>
      <c r="B33" s="169">
        <v>76</v>
      </c>
      <c r="C33" s="170">
        <v>57</v>
      </c>
      <c r="D33" s="171">
        <v>65</v>
      </c>
      <c r="E33" s="172"/>
      <c r="F33" s="173">
        <v>8.3831595852151952E-3</v>
      </c>
      <c r="G33" s="175">
        <v>4.7649887735118938E-3</v>
      </c>
      <c r="H33" s="174">
        <v>2.4191616459818292E-3</v>
      </c>
      <c r="I33" s="172"/>
      <c r="J33" s="169">
        <v>44</v>
      </c>
      <c r="K33" s="170">
        <v>22</v>
      </c>
      <c r="L33" s="171">
        <v>15</v>
      </c>
      <c r="M33" s="172"/>
      <c r="N33" s="173">
        <v>9.8129301642799534E-3</v>
      </c>
      <c r="O33" s="175">
        <v>1.2338639884452038E-2</v>
      </c>
      <c r="P33" s="174">
        <v>1.1807339274188451E-2</v>
      </c>
    </row>
    <row r="34" spans="1:26" s="7" customFormat="1" x14ac:dyDescent="0.2">
      <c r="A34" s="161" t="s">
        <v>147</v>
      </c>
      <c r="B34" s="169">
        <v>28</v>
      </c>
      <c r="C34" s="170">
        <v>27</v>
      </c>
      <c r="D34" s="171">
        <v>36</v>
      </c>
      <c r="E34" s="172"/>
      <c r="F34" s="173">
        <v>1.8255258653634449E-2</v>
      </c>
      <c r="G34" s="175">
        <v>1.5087902185723182E-2</v>
      </c>
      <c r="H34" s="174">
        <v>9.8235460164874736E-3</v>
      </c>
      <c r="I34" s="172"/>
      <c r="J34" s="169">
        <v>28</v>
      </c>
      <c r="K34" s="170">
        <v>25</v>
      </c>
      <c r="L34" s="171">
        <v>23</v>
      </c>
      <c r="M34" s="172"/>
      <c r="N34" s="173">
        <v>1.8255258653634449E-2</v>
      </c>
      <c r="O34" s="175">
        <v>1.6220109095652482E-2</v>
      </c>
      <c r="P34" s="174">
        <v>1.6148358964095888E-2</v>
      </c>
    </row>
    <row r="35" spans="1:26" s="7" customFormat="1" x14ac:dyDescent="0.2">
      <c r="A35" s="161" t="s">
        <v>795</v>
      </c>
      <c r="B35" s="169">
        <v>29</v>
      </c>
      <c r="C35" s="170">
        <v>37</v>
      </c>
      <c r="D35" s="171">
        <v>49</v>
      </c>
      <c r="E35" s="172"/>
      <c r="F35" s="173">
        <v>2.4626608293938996E-2</v>
      </c>
      <c r="G35" s="175">
        <v>3.3768343060508882E-2</v>
      </c>
      <c r="H35" s="174">
        <v>3.2237755128905546E-2</v>
      </c>
      <c r="I35" s="172"/>
      <c r="J35" s="169">
        <v>27</v>
      </c>
      <c r="K35" s="170">
        <v>35</v>
      </c>
      <c r="L35" s="171">
        <v>38</v>
      </c>
      <c r="M35" s="172"/>
      <c r="N35" s="173">
        <v>2.5794753515540648E-2</v>
      </c>
      <c r="O35" s="175">
        <v>3.6334080425700639E-2</v>
      </c>
      <c r="P35" s="174">
        <v>3.828861548082757E-2</v>
      </c>
    </row>
    <row r="36" spans="1:26" s="7" customFormat="1" x14ac:dyDescent="0.2">
      <c r="A36" s="161" t="s">
        <v>145</v>
      </c>
      <c r="B36" s="169">
        <v>28</v>
      </c>
      <c r="C36" s="170">
        <v>15</v>
      </c>
      <c r="D36" s="171">
        <v>8</v>
      </c>
      <c r="E36" s="172"/>
      <c r="F36" s="173">
        <v>3.0620681822406109E-2</v>
      </c>
      <c r="G36" s="175">
        <v>3.2299550142900486E-2</v>
      </c>
      <c r="H36" s="174">
        <v>2.651131712142098E-2</v>
      </c>
      <c r="I36" s="172"/>
      <c r="J36" s="169">
        <v>28</v>
      </c>
      <c r="K36" s="170">
        <v>15</v>
      </c>
      <c r="L36" s="171">
        <v>8</v>
      </c>
      <c r="M36" s="172"/>
      <c r="N36" s="173">
        <v>3.0620681822406109E-2</v>
      </c>
      <c r="O36" s="175">
        <v>3.2299550142900486E-2</v>
      </c>
      <c r="P36" s="174">
        <v>2.651131712142098E-2</v>
      </c>
    </row>
    <row r="37" spans="1:26" s="48" customFormat="1" x14ac:dyDescent="0.2">
      <c r="A37" s="161" t="s">
        <v>625</v>
      </c>
      <c r="B37" s="169">
        <v>505</v>
      </c>
      <c r="C37" s="170">
        <v>400</v>
      </c>
      <c r="D37" s="171">
        <v>601</v>
      </c>
      <c r="E37" s="172"/>
      <c r="F37" s="173">
        <v>1.3915550082044563E-2</v>
      </c>
      <c r="G37" s="175">
        <v>1.3807677076121955E-2</v>
      </c>
      <c r="H37" s="174">
        <v>1.2882815142208466E-2</v>
      </c>
      <c r="I37" s="172"/>
      <c r="J37" s="169">
        <v>394</v>
      </c>
      <c r="K37" s="170">
        <v>257</v>
      </c>
      <c r="L37" s="171">
        <v>305</v>
      </c>
      <c r="M37" s="172"/>
      <c r="N37" s="173">
        <v>1.8343856963372825E-2</v>
      </c>
      <c r="O37" s="175">
        <v>2.1240486651543104E-2</v>
      </c>
      <c r="P37" s="174">
        <v>2.3020237428772836E-2</v>
      </c>
      <c r="Q37" s="7"/>
      <c r="R37" s="7"/>
      <c r="S37" s="7"/>
      <c r="T37" s="7"/>
      <c r="U37" s="7"/>
      <c r="V37" s="7"/>
      <c r="W37" s="7"/>
      <c r="X37" s="7"/>
      <c r="Y37" s="7"/>
      <c r="Z37" s="7"/>
    </row>
    <row r="38" spans="1:26" x14ac:dyDescent="0.2">
      <c r="A38" s="217"/>
      <c r="B38" s="169"/>
      <c r="C38" s="170"/>
      <c r="D38" s="171"/>
      <c r="E38" s="172"/>
      <c r="F38" s="173"/>
      <c r="G38" s="173"/>
      <c r="H38" s="174"/>
      <c r="I38" s="172"/>
      <c r="J38" s="169"/>
      <c r="K38" s="170"/>
      <c r="L38" s="171"/>
      <c r="N38" s="173"/>
      <c r="O38" s="175"/>
      <c r="P38" s="174"/>
      <c r="Q38" s="48"/>
      <c r="R38" s="48"/>
      <c r="S38" s="48"/>
      <c r="T38" s="48"/>
      <c r="U38" s="48"/>
      <c r="V38" s="48"/>
      <c r="W38" s="48"/>
      <c r="X38" s="48"/>
      <c r="Y38" s="48"/>
      <c r="Z38" s="48"/>
    </row>
    <row r="39" spans="1:26" x14ac:dyDescent="0.2">
      <c r="A39" s="160"/>
      <c r="B39" s="156"/>
      <c r="C39" s="157"/>
      <c r="D39" s="156"/>
      <c r="E39" s="157"/>
      <c r="F39" s="128"/>
      <c r="G39" s="7"/>
      <c r="H39" s="7"/>
      <c r="I39" s="7"/>
      <c r="J39" s="7"/>
      <c r="K39" s="145"/>
      <c r="L39" s="145"/>
      <c r="N39" s="146"/>
      <c r="O39" s="146"/>
      <c r="P39" s="147"/>
    </row>
    <row r="40" spans="1:26" x14ac:dyDescent="0.2">
      <c r="A40" s="5"/>
      <c r="B40" s="108" t="s">
        <v>138</v>
      </c>
      <c r="C40" s="12" t="s">
        <v>404</v>
      </c>
      <c r="D40" s="12" t="s">
        <v>195</v>
      </c>
      <c r="E40" s="108" t="s">
        <v>196</v>
      </c>
      <c r="F40" s="7"/>
      <c r="G40" s="48"/>
      <c r="K40" s="7"/>
      <c r="L40" s="7"/>
      <c r="N40" s="7"/>
      <c r="O40" s="7"/>
      <c r="P40" s="7"/>
    </row>
    <row r="41" spans="1:26" x14ac:dyDescent="0.2">
      <c r="A41" s="5" t="s">
        <v>1109</v>
      </c>
      <c r="B41" s="69">
        <v>33</v>
      </c>
      <c r="C41" s="69">
        <v>0</v>
      </c>
      <c r="D41" s="69">
        <v>0</v>
      </c>
      <c r="E41" s="69">
        <v>0</v>
      </c>
      <c r="F41" s="7"/>
      <c r="G41" s="48"/>
      <c r="K41" s="7"/>
      <c r="L41" s="7"/>
      <c r="N41" s="7"/>
      <c r="O41" s="7"/>
      <c r="P41" s="7"/>
    </row>
    <row r="42" spans="1:26" x14ac:dyDescent="0.2">
      <c r="A42" s="5" t="s">
        <v>1108</v>
      </c>
      <c r="B42" s="69">
        <v>32</v>
      </c>
      <c r="C42" s="69">
        <v>0</v>
      </c>
      <c r="D42" s="69">
        <v>1</v>
      </c>
      <c r="E42" s="69">
        <v>0</v>
      </c>
      <c r="F42" s="7"/>
      <c r="G42" s="48"/>
      <c r="K42" s="7"/>
      <c r="L42" s="7"/>
      <c r="N42" s="7"/>
      <c r="O42" s="7"/>
      <c r="P42" s="7"/>
    </row>
    <row r="43" spans="1:26" x14ac:dyDescent="0.2">
      <c r="A43" s="5" t="s">
        <v>953</v>
      </c>
      <c r="B43" s="69">
        <v>41</v>
      </c>
      <c r="C43" s="69">
        <v>1</v>
      </c>
      <c r="D43" s="69">
        <v>0</v>
      </c>
      <c r="E43" s="69">
        <v>0</v>
      </c>
      <c r="F43" s="7"/>
      <c r="G43" s="48"/>
      <c r="K43" s="7"/>
      <c r="L43" s="7"/>
      <c r="N43" s="7"/>
      <c r="O43" s="7"/>
      <c r="P43" s="7"/>
    </row>
    <row r="44" spans="1:26" x14ac:dyDescent="0.2">
      <c r="A44" s="5" t="s">
        <v>880</v>
      </c>
      <c r="B44" s="69">
        <v>36</v>
      </c>
      <c r="C44" s="69">
        <v>0</v>
      </c>
      <c r="D44" s="69">
        <v>0</v>
      </c>
      <c r="E44" s="69">
        <v>0</v>
      </c>
      <c r="F44" s="7"/>
      <c r="G44" s="48"/>
      <c r="K44" s="7"/>
      <c r="L44" s="7"/>
      <c r="N44" s="7"/>
      <c r="O44" s="7"/>
      <c r="P44" s="7"/>
    </row>
    <row r="45" spans="1:26" x14ac:dyDescent="0.2">
      <c r="A45" s="5" t="s">
        <v>879</v>
      </c>
      <c r="B45" s="69">
        <v>43</v>
      </c>
      <c r="C45" s="69">
        <v>1</v>
      </c>
      <c r="D45" s="69">
        <v>0</v>
      </c>
      <c r="E45" s="69">
        <v>0</v>
      </c>
      <c r="F45" s="7"/>
      <c r="G45" s="48"/>
      <c r="K45" s="7"/>
      <c r="L45" s="7"/>
      <c r="N45" s="7"/>
      <c r="O45" s="7"/>
      <c r="P45" s="7"/>
    </row>
    <row r="46" spans="1:26" x14ac:dyDescent="0.2">
      <c r="A46" s="5" t="s">
        <v>839</v>
      </c>
      <c r="B46" s="69">
        <v>34</v>
      </c>
      <c r="C46" s="69">
        <v>1</v>
      </c>
      <c r="D46" s="69">
        <v>1</v>
      </c>
      <c r="E46" s="69" t="s">
        <v>247</v>
      </c>
      <c r="F46" s="7"/>
      <c r="G46" s="48"/>
      <c r="K46" s="7"/>
      <c r="L46" s="7"/>
      <c r="N46" s="7"/>
      <c r="O46" s="7"/>
      <c r="P46" s="7"/>
    </row>
    <row r="47" spans="1:26" x14ac:dyDescent="0.2">
      <c r="A47" s="5" t="s">
        <v>775</v>
      </c>
      <c r="B47" s="69">
        <v>29</v>
      </c>
      <c r="C47" s="69">
        <v>0</v>
      </c>
      <c r="D47" s="69">
        <v>1</v>
      </c>
      <c r="E47" s="69" t="s">
        <v>210</v>
      </c>
      <c r="F47" s="48"/>
      <c r="H47" s="48"/>
      <c r="I47" s="48"/>
      <c r="J47" s="48"/>
      <c r="K47" s="48"/>
      <c r="L47" s="48"/>
      <c r="N47" s="48"/>
      <c r="O47" s="48"/>
      <c r="P47" s="48"/>
    </row>
    <row r="48" spans="1:26" x14ac:dyDescent="0.2">
      <c r="A48" s="5" t="s">
        <v>703</v>
      </c>
      <c r="B48" s="69">
        <v>33</v>
      </c>
      <c r="C48" s="69">
        <v>0</v>
      </c>
      <c r="D48" s="69">
        <v>1</v>
      </c>
      <c r="E48" s="69" t="s">
        <v>247</v>
      </c>
    </row>
    <row r="49" spans="1:26" s="7" customFormat="1" x14ac:dyDescent="0.2">
      <c r="A49" s="142"/>
      <c r="B49" s="106"/>
      <c r="C49" s="106"/>
      <c r="D49" s="106"/>
      <c r="E49" s="106"/>
      <c r="F49" s="100"/>
      <c r="G49" s="100"/>
      <c r="H49" s="100"/>
      <c r="I49" s="100"/>
      <c r="J49" s="100"/>
      <c r="K49" s="100"/>
      <c r="L49" s="100"/>
      <c r="M49" s="145"/>
      <c r="N49" s="100"/>
      <c r="O49" s="100"/>
      <c r="P49" s="100"/>
      <c r="Q49" s="100"/>
      <c r="R49" s="100"/>
      <c r="S49" s="100"/>
      <c r="T49" s="100"/>
      <c r="U49" s="100"/>
      <c r="V49" s="100"/>
      <c r="W49" s="100"/>
      <c r="X49" s="100"/>
      <c r="Y49" s="100"/>
      <c r="Z49" s="100"/>
    </row>
    <row r="50" spans="1:26" s="7" customFormat="1" x14ac:dyDescent="0.2">
      <c r="A50" s="116"/>
      <c r="B50" s="117" t="s">
        <v>194</v>
      </c>
      <c r="C50" s="117" t="s">
        <v>437</v>
      </c>
      <c r="D50" s="117" t="s">
        <v>438</v>
      </c>
      <c r="E50" s="117" t="s">
        <v>439</v>
      </c>
      <c r="F50" s="129"/>
      <c r="G50" s="100"/>
      <c r="L50" s="145"/>
      <c r="M50" s="145"/>
      <c r="N50" s="145"/>
      <c r="O50" s="146"/>
      <c r="P50" s="146"/>
      <c r="Q50" s="147"/>
      <c r="R50" s="146"/>
      <c r="S50" s="148"/>
      <c r="T50" s="148"/>
      <c r="U50" s="148"/>
      <c r="V50" s="148"/>
    </row>
    <row r="51" spans="1:26" s="7" customFormat="1" x14ac:dyDescent="0.2">
      <c r="A51" s="114" t="s">
        <v>1110</v>
      </c>
      <c r="B51" s="120">
        <v>34</v>
      </c>
      <c r="C51" s="121">
        <v>33</v>
      </c>
      <c r="D51" s="120">
        <v>33</v>
      </c>
      <c r="E51" s="120">
        <v>1</v>
      </c>
      <c r="F51" s="120"/>
      <c r="G51" s="121"/>
      <c r="H51" s="120"/>
      <c r="I51" s="120"/>
      <c r="L51" s="145"/>
      <c r="M51" s="145"/>
      <c r="N51" s="145"/>
      <c r="O51" s="146"/>
      <c r="P51" s="146"/>
      <c r="Q51" s="147"/>
      <c r="R51" s="146"/>
      <c r="S51" s="148"/>
      <c r="T51" s="148"/>
      <c r="U51" s="148"/>
      <c r="V51" s="148"/>
    </row>
    <row r="52" spans="1:26" s="7" customFormat="1" x14ac:dyDescent="0.2">
      <c r="A52" s="114" t="s">
        <v>1111</v>
      </c>
      <c r="B52" s="120">
        <v>30</v>
      </c>
      <c r="C52" s="121">
        <v>29</v>
      </c>
      <c r="D52" s="120">
        <v>29</v>
      </c>
      <c r="E52" s="120">
        <v>1</v>
      </c>
      <c r="F52" s="120"/>
      <c r="G52" s="121"/>
      <c r="H52" s="120"/>
      <c r="I52" s="120"/>
      <c r="L52" s="145"/>
      <c r="M52" s="145"/>
      <c r="N52" s="145"/>
      <c r="O52" s="146"/>
      <c r="P52" s="146"/>
      <c r="Q52" s="147"/>
      <c r="R52" s="146"/>
      <c r="S52" s="148"/>
      <c r="T52" s="148"/>
      <c r="U52" s="148"/>
      <c r="V52" s="148"/>
    </row>
    <row r="53" spans="1:26" s="7" customFormat="1" x14ac:dyDescent="0.2">
      <c r="A53" s="114" t="s">
        <v>1112</v>
      </c>
      <c r="B53" s="120">
        <v>36</v>
      </c>
      <c r="C53" s="121">
        <v>35</v>
      </c>
      <c r="D53" s="120">
        <v>35</v>
      </c>
      <c r="E53" s="120">
        <v>1</v>
      </c>
      <c r="F53" s="120"/>
      <c r="G53" s="121"/>
      <c r="H53" s="120"/>
      <c r="I53" s="120"/>
      <c r="L53" s="145"/>
      <c r="M53" s="145"/>
      <c r="N53" s="145"/>
      <c r="O53" s="146"/>
      <c r="P53" s="146"/>
      <c r="Q53" s="147"/>
      <c r="R53" s="146"/>
      <c r="S53" s="148"/>
      <c r="T53" s="148"/>
      <c r="U53" s="148"/>
      <c r="V53" s="148"/>
    </row>
    <row r="54" spans="1:26" s="7" customFormat="1" x14ac:dyDescent="0.2">
      <c r="A54" s="114" t="s">
        <v>1113</v>
      </c>
      <c r="B54" s="120">
        <v>44</v>
      </c>
      <c r="C54" s="121" t="e">
        <v>#DIV/0!</v>
      </c>
      <c r="D54" s="120">
        <v>44</v>
      </c>
      <c r="E54" s="120">
        <v>0</v>
      </c>
      <c r="F54" s="120"/>
      <c r="G54" s="121"/>
      <c r="H54" s="120"/>
      <c r="I54" s="120"/>
      <c r="L54" s="145"/>
      <c r="M54" s="145"/>
      <c r="N54" s="145"/>
      <c r="O54" s="146"/>
      <c r="P54" s="146"/>
      <c r="Q54" s="147"/>
      <c r="R54" s="146"/>
      <c r="S54" s="148"/>
      <c r="T54" s="148"/>
      <c r="U54" s="148"/>
      <c r="V54" s="148"/>
    </row>
    <row r="55" spans="1:26" s="7" customFormat="1" x14ac:dyDescent="0.2">
      <c r="A55" s="114" t="s">
        <v>1114</v>
      </c>
      <c r="B55" s="120">
        <v>36</v>
      </c>
      <c r="C55" s="121" t="e">
        <v>#DIV/0!</v>
      </c>
      <c r="D55" s="120">
        <v>36</v>
      </c>
      <c r="E55" s="120">
        <v>0</v>
      </c>
      <c r="F55" s="120"/>
      <c r="G55" s="121"/>
      <c r="H55" s="120"/>
      <c r="I55" s="120"/>
      <c r="L55" s="145"/>
      <c r="M55" s="145"/>
      <c r="N55" s="145"/>
      <c r="O55" s="146"/>
      <c r="P55" s="146"/>
      <c r="Q55" s="147"/>
      <c r="R55" s="146"/>
      <c r="S55" s="148"/>
      <c r="T55" s="148"/>
      <c r="U55" s="148"/>
      <c r="V55" s="148"/>
    </row>
    <row r="56" spans="1:26" s="7" customFormat="1" x14ac:dyDescent="0.2">
      <c r="A56" s="114" t="s">
        <v>1115</v>
      </c>
      <c r="B56" s="120">
        <v>42</v>
      </c>
      <c r="C56" s="121" t="e">
        <v>#DIV/0!</v>
      </c>
      <c r="D56" s="120">
        <v>42</v>
      </c>
      <c r="E56" s="120">
        <v>0</v>
      </c>
      <c r="F56" s="120"/>
      <c r="G56" s="121"/>
      <c r="H56" s="120"/>
      <c r="I56" s="120"/>
      <c r="L56" s="145"/>
      <c r="M56" s="145"/>
      <c r="N56" s="145"/>
      <c r="O56" s="146"/>
      <c r="P56" s="146"/>
      <c r="Q56" s="147"/>
      <c r="R56" s="146"/>
      <c r="S56" s="148"/>
      <c r="T56" s="148"/>
      <c r="U56" s="148"/>
      <c r="V56" s="148"/>
    </row>
    <row r="57" spans="1:26" s="7" customFormat="1" x14ac:dyDescent="0.2">
      <c r="A57" s="114" t="s">
        <v>1116</v>
      </c>
      <c r="B57" s="120">
        <v>34</v>
      </c>
      <c r="C57" s="121">
        <v>33</v>
      </c>
      <c r="D57" s="120">
        <v>33</v>
      </c>
      <c r="E57" s="120">
        <v>1</v>
      </c>
      <c r="F57" s="120"/>
      <c r="G57" s="121"/>
      <c r="H57" s="120"/>
      <c r="I57" s="120"/>
      <c r="K57" s="145"/>
      <c r="L57" s="145"/>
      <c r="M57" s="145"/>
      <c r="N57" s="146"/>
      <c r="O57" s="146"/>
      <c r="P57" s="147"/>
      <c r="Q57" s="147"/>
      <c r="R57" s="146"/>
      <c r="S57" s="148"/>
      <c r="T57" s="148"/>
      <c r="U57" s="148"/>
      <c r="V57" s="148"/>
    </row>
    <row r="58" spans="1:26" s="7" customFormat="1" x14ac:dyDescent="0.2">
      <c r="A58" s="114" t="s">
        <v>1117</v>
      </c>
      <c r="B58" s="120">
        <v>33</v>
      </c>
      <c r="C58" s="121" t="e">
        <v>#DIV/0!</v>
      </c>
      <c r="D58" s="120">
        <v>33</v>
      </c>
      <c r="E58" s="120">
        <v>0</v>
      </c>
      <c r="F58" s="120"/>
      <c r="G58" s="121"/>
      <c r="H58" s="120"/>
      <c r="I58" s="120"/>
      <c r="K58" s="145"/>
      <c r="L58" s="145"/>
      <c r="M58" s="145"/>
      <c r="N58" s="146"/>
      <c r="O58" s="146"/>
      <c r="P58" s="147"/>
      <c r="Q58" s="146"/>
      <c r="R58" s="148"/>
      <c r="S58" s="148"/>
      <c r="T58" s="148"/>
      <c r="U58" s="148"/>
    </row>
    <row r="59" spans="1:26" s="7" customFormat="1" x14ac:dyDescent="0.2">
      <c r="A59" s="114"/>
      <c r="B59" s="115"/>
      <c r="C59" s="113"/>
      <c r="D59" s="115"/>
      <c r="E59" s="115"/>
      <c r="F59" s="115"/>
      <c r="K59" s="145"/>
      <c r="L59" s="145"/>
      <c r="M59" s="145"/>
      <c r="N59" s="146"/>
      <c r="O59" s="146"/>
      <c r="P59" s="147"/>
      <c r="Q59" s="146"/>
      <c r="R59" s="148"/>
      <c r="S59" s="148"/>
      <c r="T59" s="148"/>
      <c r="U59" s="148"/>
    </row>
    <row r="60" spans="1:26" s="7" customFormat="1" x14ac:dyDescent="0.2">
      <c r="A60" s="116" t="s">
        <v>440</v>
      </c>
      <c r="B60" s="117" t="s">
        <v>441</v>
      </c>
      <c r="C60" s="117" t="s">
        <v>171</v>
      </c>
      <c r="D60" s="117" t="s">
        <v>438</v>
      </c>
      <c r="E60" s="117" t="s">
        <v>439</v>
      </c>
      <c r="F60" s="117"/>
      <c r="K60" s="145"/>
      <c r="L60" s="145"/>
      <c r="M60" s="145"/>
      <c r="N60" s="146"/>
      <c r="O60" s="146"/>
      <c r="P60" s="147"/>
      <c r="Q60" s="146"/>
      <c r="R60" s="148"/>
      <c r="S60" s="148"/>
      <c r="T60" s="148"/>
      <c r="U60" s="148"/>
    </row>
    <row r="61" spans="1:26" s="7" customFormat="1" x14ac:dyDescent="0.2">
      <c r="A61" s="114" t="s">
        <v>1110</v>
      </c>
      <c r="B61" s="119">
        <v>2838</v>
      </c>
      <c r="C61" s="119">
        <v>2688</v>
      </c>
      <c r="D61" s="119">
        <v>2763</v>
      </c>
      <c r="E61" s="119">
        <v>-75</v>
      </c>
      <c r="F61" s="119"/>
      <c r="G61" s="119"/>
      <c r="H61" s="119"/>
      <c r="I61" s="119"/>
      <c r="K61" s="145"/>
      <c r="L61" s="145"/>
      <c r="M61" s="145"/>
      <c r="N61" s="146"/>
      <c r="O61" s="146"/>
      <c r="P61" s="147"/>
      <c r="Q61" s="146"/>
      <c r="R61" s="148"/>
      <c r="S61" s="148"/>
      <c r="T61" s="148"/>
      <c r="U61" s="148"/>
    </row>
    <row r="62" spans="1:26" s="7" customFormat="1" x14ac:dyDescent="0.2">
      <c r="A62" s="114" t="s">
        <v>1111</v>
      </c>
      <c r="B62" s="119">
        <v>1807.27</v>
      </c>
      <c r="C62" s="119">
        <v>1538.4699999999998</v>
      </c>
      <c r="D62" s="119">
        <v>1672.87</v>
      </c>
      <c r="E62" s="119">
        <v>-134.4</v>
      </c>
      <c r="F62" s="119"/>
      <c r="G62" s="119"/>
      <c r="H62" s="119"/>
      <c r="I62" s="119"/>
      <c r="K62" s="145"/>
      <c r="L62" s="145"/>
      <c r="M62" s="145"/>
      <c r="N62" s="146"/>
      <c r="O62" s="146"/>
      <c r="P62" s="147"/>
      <c r="Q62" s="146"/>
      <c r="R62" s="148"/>
      <c r="S62" s="148"/>
      <c r="T62" s="148"/>
      <c r="U62" s="148"/>
    </row>
    <row r="63" spans="1:26" s="7" customFormat="1" x14ac:dyDescent="0.2">
      <c r="A63" s="114" t="s">
        <v>1112</v>
      </c>
      <c r="B63" s="119">
        <v>2231.3900000000003</v>
      </c>
      <c r="C63" s="119">
        <v>1989.5500000000002</v>
      </c>
      <c r="D63" s="119">
        <v>2110.4700000000003</v>
      </c>
      <c r="E63" s="119">
        <v>-120.92</v>
      </c>
      <c r="F63" s="119"/>
      <c r="G63" s="119"/>
      <c r="H63" s="119"/>
      <c r="I63" s="119"/>
      <c r="K63" s="145"/>
      <c r="L63" s="145"/>
      <c r="M63" s="145"/>
      <c r="N63" s="146"/>
      <c r="O63" s="146"/>
      <c r="P63" s="147"/>
      <c r="Q63" s="146"/>
      <c r="R63" s="148"/>
      <c r="S63" s="148"/>
      <c r="T63" s="148"/>
      <c r="U63" s="148"/>
    </row>
    <row r="64" spans="1:26" s="7" customFormat="1" x14ac:dyDescent="0.2">
      <c r="A64" s="114" t="s">
        <v>1113</v>
      </c>
      <c r="B64" s="119">
        <v>4523.8999999999996</v>
      </c>
      <c r="C64" s="119">
        <v>4523.8999999999996</v>
      </c>
      <c r="D64" s="119">
        <v>4523.8999999999996</v>
      </c>
      <c r="E64" s="119">
        <v>0</v>
      </c>
      <c r="F64" s="119"/>
      <c r="G64" s="119"/>
      <c r="H64" s="119"/>
      <c r="I64" s="119"/>
      <c r="K64" s="145"/>
      <c r="L64" s="145"/>
      <c r="M64" s="145"/>
      <c r="N64" s="146"/>
      <c r="O64" s="146"/>
      <c r="P64" s="147"/>
      <c r="Q64" s="146"/>
      <c r="R64" s="148"/>
      <c r="S64" s="148"/>
      <c r="T64" s="148"/>
      <c r="U64" s="148"/>
    </row>
    <row r="65" spans="1:26" x14ac:dyDescent="0.2">
      <c r="A65" s="114" t="s">
        <v>1114</v>
      </c>
      <c r="B65" s="119">
        <v>4832.43</v>
      </c>
      <c r="C65" s="119">
        <v>4832.43</v>
      </c>
      <c r="D65" s="119">
        <v>4832.43</v>
      </c>
      <c r="E65" s="119">
        <v>0</v>
      </c>
      <c r="F65" s="119"/>
      <c r="G65" s="119"/>
      <c r="H65" s="119"/>
      <c r="I65" s="119"/>
      <c r="J65" s="7"/>
      <c r="K65" s="145"/>
      <c r="M65" s="145"/>
      <c r="N65" s="146"/>
      <c r="O65" s="146"/>
      <c r="Q65" s="146"/>
      <c r="R65" s="148"/>
      <c r="S65" s="148"/>
      <c r="T65" s="148"/>
      <c r="U65" s="148"/>
      <c r="V65" s="7"/>
      <c r="W65" s="7"/>
      <c r="X65" s="7"/>
      <c r="Y65" s="7"/>
      <c r="Z65" s="7"/>
    </row>
    <row r="66" spans="1:26" x14ac:dyDescent="0.2">
      <c r="A66" s="114" t="s">
        <v>1115</v>
      </c>
      <c r="B66" s="119">
        <v>3904.75</v>
      </c>
      <c r="C66" s="119">
        <v>3904.75</v>
      </c>
      <c r="D66" s="119">
        <v>3904.75</v>
      </c>
      <c r="E66" s="119">
        <v>0</v>
      </c>
      <c r="F66" s="119"/>
      <c r="G66" s="119"/>
      <c r="H66" s="119"/>
      <c r="I66" s="119"/>
      <c r="J66" s="7"/>
      <c r="K66" s="145"/>
      <c r="M66" s="145"/>
      <c r="N66" s="146"/>
      <c r="O66" s="146"/>
    </row>
    <row r="67" spans="1:26" x14ac:dyDescent="0.2">
      <c r="A67" s="114" t="s">
        <v>1118</v>
      </c>
      <c r="B67" s="119">
        <v>6833.07</v>
      </c>
      <c r="C67" s="119">
        <v>6087.8899999999994</v>
      </c>
      <c r="D67" s="119">
        <v>6460.48</v>
      </c>
      <c r="E67" s="119">
        <v>-372.59</v>
      </c>
      <c r="F67" s="119"/>
      <c r="G67" s="119"/>
      <c r="H67" s="119"/>
      <c r="I67" s="119"/>
      <c r="J67" s="7"/>
      <c r="K67" s="145"/>
      <c r="M67" s="145"/>
      <c r="N67" s="146"/>
      <c r="O67" s="146"/>
    </row>
    <row r="68" spans="1:26" x14ac:dyDescent="0.2">
      <c r="A68" s="114" t="s">
        <v>1117</v>
      </c>
      <c r="B68" s="119">
        <v>5516.5</v>
      </c>
      <c r="C68" s="119">
        <v>5516.5</v>
      </c>
      <c r="D68" s="119">
        <v>5516.5</v>
      </c>
      <c r="E68" s="119">
        <v>0</v>
      </c>
      <c r="F68" s="119"/>
      <c r="G68" s="119"/>
      <c r="H68" s="119"/>
      <c r="I68" s="119"/>
      <c r="J68" s="7"/>
      <c r="K68" s="145"/>
      <c r="M68" s="145"/>
      <c r="N68" s="146"/>
      <c r="O68" s="146"/>
    </row>
    <row r="69" spans="1:26" x14ac:dyDescent="0.2">
      <c r="A69" s="116" t="s">
        <v>860</v>
      </c>
      <c r="B69" s="184"/>
      <c r="C69" s="184"/>
      <c r="D69" s="184"/>
      <c r="E69" s="184"/>
      <c r="F69" s="129"/>
      <c r="H69" s="7"/>
      <c r="I69" s="7"/>
      <c r="J69" s="7"/>
      <c r="K69" s="7"/>
      <c r="L69" s="145"/>
      <c r="N69" s="145"/>
      <c r="O69" s="146"/>
      <c r="P69" s="146"/>
    </row>
    <row r="70" spans="1:26" x14ac:dyDescent="0.2">
      <c r="A70" s="208"/>
      <c r="B70" s="184"/>
      <c r="C70" s="184"/>
      <c r="D70" s="184"/>
      <c r="E70" s="184"/>
      <c r="F70" s="129"/>
      <c r="H70" s="7"/>
      <c r="I70" s="7"/>
      <c r="J70" s="7"/>
      <c r="K70" s="7"/>
      <c r="L70" s="145"/>
      <c r="N70" s="145"/>
      <c r="O70" s="146"/>
      <c r="P70" s="146"/>
    </row>
    <row r="71" spans="1:26" x14ac:dyDescent="0.2">
      <c r="A71" s="208"/>
      <c r="B71" s="184"/>
      <c r="C71" s="184"/>
      <c r="D71" s="184"/>
      <c r="E71" s="184"/>
      <c r="F71" s="129"/>
      <c r="H71" s="7"/>
      <c r="I71" s="7"/>
      <c r="J71" s="7"/>
      <c r="K71" s="7"/>
      <c r="L71" s="145"/>
      <c r="N71" s="145"/>
      <c r="O71" s="146"/>
      <c r="P71" s="146"/>
    </row>
    <row r="72" spans="1:26" x14ac:dyDescent="0.2">
      <c r="A72" s="208"/>
      <c r="B72" s="184"/>
      <c r="C72" s="184"/>
      <c r="D72" s="184"/>
      <c r="E72" s="184"/>
      <c r="F72" s="129"/>
      <c r="H72" s="7"/>
      <c r="I72" s="7"/>
      <c r="J72" s="7"/>
      <c r="K72" s="7"/>
      <c r="L72" s="145"/>
      <c r="N72" s="145"/>
      <c r="O72" s="146"/>
      <c r="P72" s="146"/>
    </row>
    <row r="73" spans="1:26" x14ac:dyDescent="0.2">
      <c r="A73" s="208"/>
      <c r="B73" s="192" t="s">
        <v>138</v>
      </c>
      <c r="C73" s="192" t="s">
        <v>404</v>
      </c>
      <c r="D73" s="192" t="s">
        <v>195</v>
      </c>
      <c r="E73" s="192" t="s">
        <v>196</v>
      </c>
      <c r="F73" s="129"/>
      <c r="H73" s="7"/>
      <c r="I73" s="7"/>
      <c r="J73" s="7"/>
      <c r="K73" s="7"/>
      <c r="L73" s="145"/>
      <c r="N73" s="145"/>
      <c r="O73" s="146"/>
      <c r="P73" s="146"/>
    </row>
    <row r="74" spans="1:26" x14ac:dyDescent="0.2">
      <c r="A74" s="198" t="s">
        <v>1106</v>
      </c>
      <c r="B74" s="184">
        <v>33</v>
      </c>
      <c r="C74" s="184">
        <v>0</v>
      </c>
      <c r="D74" s="184">
        <v>0</v>
      </c>
      <c r="E74" s="184">
        <v>0</v>
      </c>
      <c r="F74" s="129"/>
      <c r="H74" s="7"/>
      <c r="I74" s="7"/>
      <c r="J74" s="7"/>
      <c r="K74" s="7"/>
      <c r="L74" s="145"/>
      <c r="N74" s="145"/>
      <c r="O74" s="146"/>
      <c r="P74" s="146"/>
    </row>
    <row r="75" spans="1:26" x14ac:dyDescent="0.2">
      <c r="A75" s="198">
        <v>2021</v>
      </c>
      <c r="B75" s="184">
        <v>353</v>
      </c>
      <c r="C75" s="184">
        <v>19</v>
      </c>
      <c r="D75" s="184">
        <v>4</v>
      </c>
      <c r="E75" s="184">
        <v>1</v>
      </c>
      <c r="F75" s="129"/>
      <c r="H75" s="7"/>
      <c r="I75" s="7"/>
      <c r="J75" s="7"/>
      <c r="K75" s="7"/>
      <c r="L75" s="145"/>
      <c r="N75" s="145"/>
      <c r="O75" s="146"/>
      <c r="P75" s="146"/>
    </row>
    <row r="76" spans="1:26" x14ac:dyDescent="0.2">
      <c r="A76" s="198">
        <v>2020</v>
      </c>
      <c r="B76" s="184">
        <v>287</v>
      </c>
      <c r="C76" s="184">
        <v>11</v>
      </c>
      <c r="D76" s="184">
        <v>27</v>
      </c>
      <c r="E76" s="184">
        <v>42</v>
      </c>
      <c r="F76" s="129"/>
      <c r="H76" s="7"/>
      <c r="I76" s="7"/>
      <c r="J76" s="7"/>
      <c r="K76" s="7"/>
      <c r="L76" s="145"/>
      <c r="N76" s="145"/>
      <c r="O76" s="146"/>
      <c r="P76" s="146"/>
    </row>
    <row r="77" spans="1:26" x14ac:dyDescent="0.2">
      <c r="A77" s="198">
        <v>2019</v>
      </c>
      <c r="B77" s="184">
        <v>355</v>
      </c>
      <c r="C77" s="184">
        <v>6</v>
      </c>
      <c r="D77" s="184">
        <v>7</v>
      </c>
      <c r="E77" s="184">
        <v>0</v>
      </c>
      <c r="F77" s="129"/>
      <c r="H77" s="7"/>
      <c r="I77" s="7"/>
      <c r="J77" s="7"/>
      <c r="K77" s="7"/>
      <c r="L77" s="145"/>
      <c r="N77" s="145"/>
      <c r="O77" s="146"/>
      <c r="P77" s="146"/>
    </row>
    <row r="78" spans="1:26" x14ac:dyDescent="0.2">
      <c r="A78" s="198">
        <v>2018</v>
      </c>
      <c r="B78" s="184">
        <v>374</v>
      </c>
      <c r="C78" s="184">
        <v>6</v>
      </c>
      <c r="D78" s="184">
        <v>3</v>
      </c>
      <c r="E78" s="184">
        <v>0</v>
      </c>
      <c r="F78" s="129"/>
      <c r="H78" s="7"/>
      <c r="I78" s="7"/>
      <c r="J78" s="7"/>
      <c r="K78" s="7"/>
      <c r="L78" s="145"/>
      <c r="N78" s="145"/>
      <c r="O78" s="146"/>
      <c r="P78" s="146"/>
    </row>
    <row r="79" spans="1:26" x14ac:dyDescent="0.2">
      <c r="A79" s="198">
        <v>2017</v>
      </c>
      <c r="B79" s="184">
        <v>351</v>
      </c>
      <c r="C79" s="184">
        <v>5</v>
      </c>
      <c r="D79" s="184">
        <v>9</v>
      </c>
      <c r="E79" s="184">
        <v>2</v>
      </c>
      <c r="F79" s="129"/>
      <c r="H79" s="7"/>
      <c r="I79" s="7"/>
      <c r="J79" s="7"/>
      <c r="K79" s="7"/>
      <c r="L79" s="145"/>
      <c r="N79" s="145"/>
      <c r="O79" s="146"/>
      <c r="P79" s="146"/>
    </row>
    <row r="80" spans="1:26" x14ac:dyDescent="0.2">
      <c r="A80" s="5">
        <v>2016</v>
      </c>
      <c r="B80" s="68" t="s">
        <v>732</v>
      </c>
      <c r="C80" s="69">
        <v>7</v>
      </c>
      <c r="D80" s="69">
        <v>19</v>
      </c>
      <c r="E80" s="68" t="s">
        <v>611</v>
      </c>
      <c r="F80" s="129"/>
      <c r="H80" s="7"/>
      <c r="I80" s="7"/>
      <c r="J80" s="7"/>
      <c r="K80" s="7"/>
      <c r="L80" s="145"/>
      <c r="N80" s="145"/>
      <c r="O80" s="146"/>
      <c r="P80" s="146"/>
    </row>
    <row r="81" spans="1:26" x14ac:dyDescent="0.2">
      <c r="A81" s="5">
        <v>2015</v>
      </c>
      <c r="B81" s="68" t="s">
        <v>732</v>
      </c>
      <c r="C81" s="69">
        <v>7</v>
      </c>
      <c r="D81" s="69">
        <v>16</v>
      </c>
      <c r="E81" s="68" t="s">
        <v>722</v>
      </c>
    </row>
    <row r="82" spans="1:26" x14ac:dyDescent="0.2">
      <c r="A82" s="142" t="s">
        <v>639</v>
      </c>
      <c r="B82" s="69">
        <v>375</v>
      </c>
      <c r="C82" s="69">
        <v>8</v>
      </c>
      <c r="D82" s="69">
        <v>8</v>
      </c>
      <c r="E82" s="69">
        <v>0</v>
      </c>
    </row>
    <row r="83" spans="1:26" x14ac:dyDescent="0.2">
      <c r="A83" s="142">
        <v>2013</v>
      </c>
      <c r="B83" s="69">
        <v>366</v>
      </c>
      <c r="C83" s="69">
        <v>15</v>
      </c>
      <c r="D83" s="69">
        <v>12</v>
      </c>
      <c r="E83" s="69">
        <v>0</v>
      </c>
    </row>
    <row r="84" spans="1:26" x14ac:dyDescent="0.2">
      <c r="A84" s="142" t="s">
        <v>570</v>
      </c>
      <c r="B84" s="69">
        <v>333</v>
      </c>
      <c r="C84" s="69">
        <v>15</v>
      </c>
      <c r="D84" s="69">
        <v>11</v>
      </c>
      <c r="E84" s="69">
        <v>1</v>
      </c>
    </row>
    <row r="85" spans="1:26" x14ac:dyDescent="0.2">
      <c r="A85" s="142" t="s">
        <v>542</v>
      </c>
      <c r="B85" s="69">
        <v>320</v>
      </c>
      <c r="C85" s="69">
        <v>22</v>
      </c>
      <c r="D85" s="69">
        <v>5</v>
      </c>
      <c r="E85" s="69" t="s">
        <v>247</v>
      </c>
    </row>
    <row r="86" spans="1:26" x14ac:dyDescent="0.2">
      <c r="A86" s="142" t="s">
        <v>469</v>
      </c>
      <c r="B86" s="69">
        <v>243</v>
      </c>
      <c r="C86" s="69">
        <v>13</v>
      </c>
      <c r="D86" s="69">
        <v>4</v>
      </c>
      <c r="E86" s="69">
        <v>1</v>
      </c>
    </row>
    <row r="87" spans="1:26" s="7" customFormat="1" x14ac:dyDescent="0.2">
      <c r="A87" s="142" t="s">
        <v>433</v>
      </c>
      <c r="B87" s="69">
        <v>151</v>
      </c>
      <c r="C87" s="69">
        <v>6</v>
      </c>
      <c r="D87" s="69">
        <v>68</v>
      </c>
      <c r="E87" s="69">
        <v>10</v>
      </c>
      <c r="F87" s="100"/>
      <c r="G87" s="100"/>
      <c r="H87" s="100"/>
      <c r="I87" s="100"/>
      <c r="J87" s="100"/>
      <c r="K87" s="100"/>
      <c r="L87" s="100"/>
      <c r="M87" s="145"/>
      <c r="N87" s="100"/>
      <c r="O87" s="100"/>
      <c r="P87" s="100"/>
      <c r="Q87" s="100"/>
      <c r="R87" s="100"/>
      <c r="S87" s="100"/>
      <c r="T87" s="100"/>
      <c r="U87" s="100"/>
      <c r="V87" s="100"/>
      <c r="W87" s="100"/>
      <c r="X87" s="100"/>
      <c r="Y87" s="100"/>
      <c r="Z87" s="100"/>
    </row>
    <row r="88" spans="1:26" s="7" customFormat="1" x14ac:dyDescent="0.2">
      <c r="A88" s="142" t="s">
        <v>394</v>
      </c>
      <c r="B88" s="68" t="s">
        <v>636</v>
      </c>
      <c r="C88" s="69">
        <v>5</v>
      </c>
      <c r="D88" s="69">
        <v>40</v>
      </c>
      <c r="E88" s="68" t="s">
        <v>614</v>
      </c>
      <c r="F88" s="100"/>
      <c r="G88" s="100"/>
      <c r="H88" s="100"/>
      <c r="I88" s="100"/>
      <c r="J88" s="100"/>
      <c r="K88" s="100"/>
      <c r="L88" s="100"/>
      <c r="M88" s="145"/>
      <c r="N88" s="100"/>
      <c r="O88" s="100"/>
      <c r="P88" s="100"/>
      <c r="Q88" s="147"/>
      <c r="R88" s="146"/>
      <c r="S88" s="148"/>
      <c r="T88" s="148"/>
      <c r="U88" s="148"/>
      <c r="V88" s="148"/>
    </row>
    <row r="89" spans="1:26" s="7" customFormat="1" x14ac:dyDescent="0.2">
      <c r="A89" s="142" t="s">
        <v>364</v>
      </c>
      <c r="B89" s="106">
        <v>287</v>
      </c>
      <c r="C89" s="106">
        <v>11</v>
      </c>
      <c r="D89" s="106">
        <v>8</v>
      </c>
      <c r="E89" s="106">
        <v>4</v>
      </c>
      <c r="F89" s="100"/>
      <c r="G89" s="100"/>
      <c r="H89" s="100"/>
      <c r="I89" s="100"/>
      <c r="J89" s="100"/>
      <c r="K89" s="100"/>
      <c r="L89" s="100"/>
      <c r="M89" s="145"/>
      <c r="N89" s="100"/>
      <c r="O89" s="100"/>
      <c r="P89" s="100"/>
      <c r="Q89" s="147"/>
      <c r="R89" s="146"/>
      <c r="S89" s="148"/>
      <c r="T89" s="148"/>
      <c r="U89" s="148"/>
      <c r="V89" s="148"/>
    </row>
    <row r="90" spans="1:26" s="7" customFormat="1" x14ac:dyDescent="0.2">
      <c r="A90" s="142" t="s">
        <v>333</v>
      </c>
      <c r="B90" s="106">
        <v>299</v>
      </c>
      <c r="C90" s="106">
        <v>6</v>
      </c>
      <c r="D90" s="106">
        <v>7</v>
      </c>
      <c r="E90" s="106">
        <v>3</v>
      </c>
      <c r="F90" s="100"/>
      <c r="G90" s="100"/>
      <c r="H90" s="100"/>
      <c r="I90" s="100"/>
      <c r="J90" s="100"/>
      <c r="K90" s="100"/>
      <c r="L90" s="100"/>
      <c r="M90" s="145"/>
      <c r="N90" s="100"/>
      <c r="O90" s="100"/>
      <c r="P90" s="100"/>
      <c r="Q90" s="147"/>
      <c r="R90" s="146"/>
      <c r="S90" s="148"/>
      <c r="T90" s="148"/>
      <c r="U90" s="148"/>
      <c r="V90" s="148"/>
    </row>
    <row r="91" spans="1:26" s="7" customFormat="1" x14ac:dyDescent="0.2">
      <c r="A91" s="142" t="s">
        <v>303</v>
      </c>
      <c r="B91" s="106" t="s">
        <v>637</v>
      </c>
      <c r="C91" s="106">
        <v>10</v>
      </c>
      <c r="D91" s="106">
        <v>9</v>
      </c>
      <c r="E91" s="106" t="s">
        <v>611</v>
      </c>
      <c r="F91" s="100"/>
      <c r="G91" s="100"/>
      <c r="H91" s="100"/>
      <c r="I91" s="100"/>
      <c r="J91" s="100"/>
      <c r="K91" s="100"/>
      <c r="L91" s="100"/>
      <c r="M91" s="145"/>
      <c r="N91" s="100"/>
      <c r="O91" s="100"/>
      <c r="P91" s="100"/>
      <c r="Q91" s="147"/>
      <c r="R91" s="146"/>
      <c r="S91" s="148"/>
      <c r="T91" s="148"/>
      <c r="U91" s="148"/>
      <c r="V91" s="148"/>
    </row>
    <row r="92" spans="1:26" s="7" customFormat="1" x14ac:dyDescent="0.2">
      <c r="A92" s="142" t="s">
        <v>242</v>
      </c>
      <c r="B92" s="106">
        <v>272</v>
      </c>
      <c r="C92" s="106">
        <v>10</v>
      </c>
      <c r="D92" s="106">
        <v>3</v>
      </c>
      <c r="E92" s="106">
        <v>2</v>
      </c>
      <c r="F92" s="100"/>
      <c r="G92" s="100"/>
      <c r="H92" s="100"/>
      <c r="I92" s="100"/>
      <c r="J92" s="100"/>
      <c r="K92" s="100"/>
      <c r="L92" s="100"/>
      <c r="M92" s="145"/>
      <c r="N92" s="100"/>
      <c r="O92" s="100"/>
      <c r="P92" s="100"/>
      <c r="Q92" s="147"/>
      <c r="R92" s="146"/>
      <c r="S92" s="148"/>
      <c r="T92" s="148"/>
      <c r="U92" s="148"/>
      <c r="V92" s="148"/>
    </row>
    <row r="93" spans="1:26" s="7" customFormat="1" x14ac:dyDescent="0.2">
      <c r="A93" s="5"/>
      <c r="B93" s="47"/>
      <c r="C93" s="47"/>
      <c r="D93" s="47"/>
      <c r="E93" s="68"/>
      <c r="F93" s="100"/>
      <c r="G93" s="100"/>
      <c r="H93" s="100"/>
      <c r="I93" s="100"/>
      <c r="J93" s="100"/>
      <c r="K93" s="100"/>
      <c r="L93" s="100"/>
      <c r="M93" s="145"/>
      <c r="N93" s="100"/>
      <c r="O93" s="100"/>
      <c r="P93" s="100"/>
      <c r="Q93" s="147"/>
      <c r="R93" s="146"/>
      <c r="S93" s="148"/>
      <c r="T93" s="148"/>
      <c r="U93" s="148"/>
      <c r="V93" s="148"/>
    </row>
    <row r="94" spans="1:26" s="7" customFormat="1" x14ac:dyDescent="0.2">
      <c r="A94" s="5"/>
      <c r="B94" s="68"/>
      <c r="C94" s="69"/>
      <c r="D94" s="69"/>
      <c r="E94" s="68"/>
      <c r="F94" s="100"/>
      <c r="G94" s="100"/>
      <c r="H94" s="100"/>
      <c r="I94" s="100"/>
      <c r="J94" s="100"/>
      <c r="K94" s="100"/>
      <c r="L94" s="100"/>
      <c r="M94" s="145"/>
      <c r="N94" s="100"/>
      <c r="O94" s="100"/>
      <c r="P94" s="100"/>
      <c r="Q94" s="147"/>
      <c r="R94" s="146"/>
      <c r="S94" s="148"/>
      <c r="T94" s="148"/>
      <c r="U94" s="148"/>
      <c r="V94" s="148"/>
    </row>
    <row r="95" spans="1:26" s="7" customFormat="1" x14ac:dyDescent="0.2">
      <c r="A95" s="116" t="s">
        <v>106</v>
      </c>
      <c r="B95" s="117" t="s">
        <v>194</v>
      </c>
      <c r="C95" s="117" t="s">
        <v>437</v>
      </c>
      <c r="D95" s="117" t="s">
        <v>438</v>
      </c>
      <c r="E95" s="117" t="s">
        <v>439</v>
      </c>
      <c r="F95" s="129"/>
      <c r="G95" s="100"/>
      <c r="H95" s="100"/>
      <c r="I95" s="100"/>
      <c r="J95" s="100"/>
      <c r="L95" s="145"/>
      <c r="M95" s="145"/>
      <c r="N95" s="145"/>
      <c r="O95" s="146"/>
      <c r="P95" s="146"/>
      <c r="Q95" s="147"/>
      <c r="R95" s="146"/>
      <c r="S95" s="148"/>
      <c r="T95" s="148"/>
      <c r="U95" s="148"/>
      <c r="V95" s="148"/>
    </row>
    <row r="96" spans="1:26" s="7" customFormat="1" x14ac:dyDescent="0.2">
      <c r="A96" s="116" t="s">
        <v>107</v>
      </c>
      <c r="B96" s="117"/>
      <c r="C96" s="117"/>
      <c r="D96" s="117" t="s">
        <v>194</v>
      </c>
      <c r="E96" s="117" t="s">
        <v>194</v>
      </c>
      <c r="F96" s="129"/>
      <c r="G96" s="100"/>
      <c r="H96" s="150"/>
      <c r="I96" s="131"/>
      <c r="J96" s="100"/>
      <c r="L96" s="145"/>
      <c r="M96" s="145"/>
      <c r="N96" s="145"/>
      <c r="O96" s="146"/>
      <c r="P96" s="146"/>
      <c r="Q96" s="147"/>
      <c r="R96" s="146"/>
      <c r="S96" s="148"/>
      <c r="T96" s="148"/>
      <c r="U96" s="148"/>
      <c r="V96" s="148"/>
    </row>
    <row r="97" spans="1:22" s="7" customFormat="1" x14ac:dyDescent="0.2">
      <c r="A97" s="122" t="s">
        <v>364</v>
      </c>
      <c r="B97" s="184">
        <v>311</v>
      </c>
      <c r="C97" s="185">
        <v>22.923076923076923</v>
      </c>
      <c r="D97" s="184">
        <v>298</v>
      </c>
      <c r="E97" s="184">
        <v>13</v>
      </c>
      <c r="F97" s="129"/>
      <c r="G97" s="100"/>
      <c r="H97" s="150"/>
      <c r="I97" s="131"/>
      <c r="J97" s="100"/>
      <c r="L97" s="145"/>
      <c r="M97" s="145"/>
      <c r="N97" s="145"/>
      <c r="O97" s="146"/>
      <c r="P97" s="146"/>
      <c r="Q97" s="147"/>
      <c r="R97" s="146"/>
      <c r="S97" s="148"/>
      <c r="T97" s="148"/>
      <c r="U97" s="148"/>
      <c r="V97" s="148"/>
    </row>
    <row r="98" spans="1:22" s="7" customFormat="1" x14ac:dyDescent="0.2">
      <c r="A98" s="122">
        <v>2008</v>
      </c>
      <c r="B98" s="184">
        <v>303</v>
      </c>
      <c r="C98" s="185">
        <v>3.8870967741935485</v>
      </c>
      <c r="D98" s="184">
        <v>241</v>
      </c>
      <c r="E98" s="184">
        <v>62</v>
      </c>
      <c r="F98" s="129"/>
      <c r="G98" s="100"/>
      <c r="H98" s="150"/>
      <c r="I98" s="131"/>
      <c r="J98" s="100"/>
      <c r="L98" s="145"/>
      <c r="M98" s="145"/>
      <c r="N98" s="145"/>
      <c r="O98" s="146"/>
      <c r="P98" s="146"/>
      <c r="Q98" s="147"/>
      <c r="R98" s="146"/>
      <c r="S98" s="148"/>
      <c r="T98" s="148"/>
      <c r="U98" s="148"/>
      <c r="V98" s="148"/>
    </row>
    <row r="99" spans="1:22" s="7" customFormat="1" x14ac:dyDescent="0.2">
      <c r="A99" s="122">
        <v>2009</v>
      </c>
      <c r="B99" s="184">
        <v>235</v>
      </c>
      <c r="C99" s="185">
        <v>2.0128205128205128</v>
      </c>
      <c r="D99" s="184">
        <v>157</v>
      </c>
      <c r="E99" s="184">
        <v>78</v>
      </c>
      <c r="F99" s="129"/>
      <c r="G99" s="100"/>
      <c r="H99" s="150"/>
      <c r="I99" s="131"/>
      <c r="J99" s="100"/>
      <c r="L99" s="145"/>
      <c r="M99" s="145"/>
      <c r="N99" s="145"/>
      <c r="O99" s="146"/>
      <c r="P99" s="146"/>
      <c r="Q99" s="147"/>
      <c r="R99" s="146"/>
      <c r="S99" s="148"/>
      <c r="T99" s="148"/>
      <c r="U99" s="148"/>
      <c r="V99" s="148"/>
    </row>
    <row r="100" spans="1:22" s="7" customFormat="1" x14ac:dyDescent="0.2">
      <c r="A100" s="122">
        <v>2010</v>
      </c>
      <c r="B100" s="184">
        <v>261</v>
      </c>
      <c r="C100" s="185">
        <v>51.2</v>
      </c>
      <c r="D100" s="184">
        <v>256</v>
      </c>
      <c r="E100" s="184">
        <v>5</v>
      </c>
      <c r="F100" s="129"/>
      <c r="G100" s="100"/>
      <c r="H100" s="150"/>
      <c r="I100" s="131"/>
      <c r="J100" s="100"/>
      <c r="L100" s="145"/>
      <c r="M100" s="145"/>
      <c r="N100" s="145"/>
      <c r="O100" s="146"/>
      <c r="P100" s="146"/>
      <c r="Q100" s="147"/>
      <c r="R100" s="146"/>
      <c r="S100" s="148"/>
      <c r="T100" s="148"/>
      <c r="U100" s="148"/>
      <c r="V100" s="148"/>
    </row>
    <row r="101" spans="1:22" s="7" customFormat="1" x14ac:dyDescent="0.2">
      <c r="A101" s="122">
        <v>2011</v>
      </c>
      <c r="B101" s="184">
        <v>348</v>
      </c>
      <c r="C101" s="185">
        <v>68.599999999999994</v>
      </c>
      <c r="D101" s="184">
        <v>343</v>
      </c>
      <c r="E101" s="184">
        <v>5</v>
      </c>
      <c r="F101" s="129"/>
      <c r="G101" s="100"/>
      <c r="H101" s="150"/>
      <c r="I101" s="131"/>
      <c r="J101" s="100"/>
      <c r="L101" s="145"/>
      <c r="M101" s="145"/>
      <c r="N101" s="145"/>
      <c r="O101" s="146"/>
      <c r="P101" s="146"/>
      <c r="Q101" s="147"/>
      <c r="R101" s="146"/>
      <c r="S101" s="148"/>
      <c r="T101" s="148"/>
      <c r="U101" s="148"/>
      <c r="V101" s="148"/>
    </row>
    <row r="102" spans="1:22" s="7" customFormat="1" x14ac:dyDescent="0.2">
      <c r="A102" s="122" t="s">
        <v>570</v>
      </c>
      <c r="B102" s="184">
        <v>360</v>
      </c>
      <c r="C102" s="185">
        <v>29</v>
      </c>
      <c r="D102" s="184">
        <v>348</v>
      </c>
      <c r="E102" s="184">
        <v>12</v>
      </c>
      <c r="F102" s="129"/>
      <c r="G102" s="100"/>
      <c r="H102" s="150"/>
      <c r="I102" s="131"/>
      <c r="J102" s="100"/>
      <c r="L102" s="145"/>
      <c r="M102" s="145"/>
      <c r="N102" s="145"/>
      <c r="O102" s="146"/>
      <c r="P102" s="146"/>
      <c r="Q102" s="147"/>
      <c r="R102" s="146"/>
      <c r="S102" s="148"/>
      <c r="T102" s="148"/>
      <c r="U102" s="148"/>
      <c r="V102" s="148"/>
    </row>
    <row r="103" spans="1:22" s="7" customFormat="1" x14ac:dyDescent="0.2">
      <c r="A103" s="122" t="s">
        <v>607</v>
      </c>
      <c r="B103" s="184">
        <v>393</v>
      </c>
      <c r="C103" s="185">
        <v>31.75</v>
      </c>
      <c r="D103" s="184">
        <v>381</v>
      </c>
      <c r="E103" s="184">
        <v>12</v>
      </c>
      <c r="F103" s="129"/>
      <c r="G103" s="100"/>
      <c r="H103" s="150"/>
      <c r="I103" s="131"/>
      <c r="J103" s="100"/>
      <c r="L103" s="145"/>
      <c r="M103" s="145"/>
      <c r="N103" s="145"/>
      <c r="O103" s="146"/>
      <c r="P103" s="146"/>
      <c r="Q103" s="147"/>
      <c r="R103" s="146"/>
      <c r="S103" s="148"/>
      <c r="T103" s="148"/>
      <c r="U103" s="148"/>
      <c r="V103" s="148"/>
    </row>
    <row r="104" spans="1:22" s="7" customFormat="1" x14ac:dyDescent="0.2">
      <c r="A104" s="122" t="s">
        <v>640</v>
      </c>
      <c r="B104" s="184">
        <v>391</v>
      </c>
      <c r="C104" s="185">
        <v>47.875</v>
      </c>
      <c r="D104" s="184">
        <v>383</v>
      </c>
      <c r="E104" s="184">
        <v>8</v>
      </c>
      <c r="F104" s="129"/>
      <c r="G104" s="100"/>
      <c r="H104" s="150"/>
      <c r="I104" s="131"/>
      <c r="J104" s="100"/>
      <c r="L104" s="145"/>
      <c r="M104" s="145"/>
      <c r="N104" s="145"/>
      <c r="O104" s="146"/>
      <c r="P104" s="146"/>
      <c r="Q104" s="147"/>
      <c r="R104" s="146"/>
      <c r="S104" s="148"/>
      <c r="T104" s="148"/>
      <c r="U104" s="148"/>
      <c r="V104" s="148"/>
    </row>
    <row r="105" spans="1:22" s="7" customFormat="1" x14ac:dyDescent="0.2">
      <c r="A105" s="122" t="s">
        <v>734</v>
      </c>
      <c r="B105" s="184">
        <v>370</v>
      </c>
      <c r="C105" s="185">
        <v>18.473684210526315</v>
      </c>
      <c r="D105" s="184">
        <v>351</v>
      </c>
      <c r="E105" s="184">
        <v>19</v>
      </c>
      <c r="F105" s="129"/>
      <c r="G105" s="100"/>
      <c r="H105" s="150"/>
      <c r="I105" s="131"/>
      <c r="J105" s="100"/>
      <c r="L105" s="145"/>
      <c r="M105" s="145"/>
      <c r="N105" s="145"/>
      <c r="O105" s="146"/>
      <c r="P105" s="146"/>
      <c r="Q105" s="147"/>
      <c r="R105" s="146"/>
      <c r="S105" s="148"/>
      <c r="T105" s="148"/>
      <c r="U105" s="148"/>
      <c r="V105" s="148"/>
    </row>
    <row r="106" spans="1:22" s="7" customFormat="1" x14ac:dyDescent="0.2">
      <c r="A106" s="122" t="s">
        <v>783</v>
      </c>
      <c r="B106" s="184">
        <v>372</v>
      </c>
      <c r="C106" s="185">
        <v>16.71</v>
      </c>
      <c r="D106" s="184">
        <v>351</v>
      </c>
      <c r="E106" s="184">
        <v>21</v>
      </c>
      <c r="F106" s="129"/>
      <c r="G106" s="100"/>
      <c r="H106" s="150"/>
      <c r="I106" s="131"/>
      <c r="J106" s="100"/>
      <c r="L106" s="145"/>
      <c r="M106" s="145"/>
      <c r="N106" s="145"/>
      <c r="O106" s="146"/>
      <c r="P106" s="146"/>
      <c r="Q106" s="147"/>
      <c r="R106" s="146"/>
      <c r="S106" s="148"/>
      <c r="T106" s="148"/>
      <c r="U106" s="148"/>
      <c r="V106" s="148"/>
    </row>
    <row r="107" spans="1:22" s="7" customFormat="1" x14ac:dyDescent="0.2">
      <c r="A107" s="122" t="s">
        <v>838</v>
      </c>
      <c r="B107" s="184">
        <v>367</v>
      </c>
      <c r="C107" s="185">
        <v>32.36</v>
      </c>
      <c r="D107" s="184">
        <v>356</v>
      </c>
      <c r="E107" s="184">
        <v>11</v>
      </c>
      <c r="F107" s="129"/>
      <c r="G107" s="100"/>
      <c r="H107" s="150"/>
      <c r="I107" s="131"/>
      <c r="J107" s="100"/>
      <c r="L107" s="145"/>
      <c r="M107" s="145"/>
      <c r="N107" s="145"/>
      <c r="O107" s="146"/>
      <c r="P107" s="146"/>
      <c r="Q107" s="147"/>
      <c r="R107" s="146"/>
      <c r="S107" s="148"/>
      <c r="T107" s="148"/>
      <c r="U107" s="148"/>
      <c r="V107" s="148"/>
    </row>
    <row r="108" spans="1:22" s="7" customFormat="1" x14ac:dyDescent="0.2">
      <c r="A108" s="122" t="s">
        <v>875</v>
      </c>
      <c r="B108" s="184">
        <v>383</v>
      </c>
      <c r="C108" s="185">
        <v>126.66666666666667</v>
      </c>
      <c r="D108" s="184">
        <v>380</v>
      </c>
      <c r="E108" s="184">
        <v>3</v>
      </c>
      <c r="F108" s="129"/>
      <c r="G108" s="100"/>
      <c r="H108" s="150"/>
      <c r="I108" s="131"/>
      <c r="J108" s="100"/>
      <c r="L108" s="145"/>
      <c r="M108" s="145"/>
      <c r="N108" s="145"/>
      <c r="O108" s="146"/>
      <c r="P108" s="146"/>
      <c r="Q108" s="147"/>
      <c r="R108" s="146"/>
      <c r="S108" s="148"/>
      <c r="T108" s="148"/>
      <c r="U108" s="148"/>
      <c r="V108" s="148"/>
    </row>
    <row r="109" spans="1:22" s="7" customFormat="1" x14ac:dyDescent="0.2">
      <c r="A109" s="122" t="s">
        <v>878</v>
      </c>
      <c r="B109" s="184">
        <v>368</v>
      </c>
      <c r="C109" s="185">
        <v>51.571428571428569</v>
      </c>
      <c r="D109" s="184">
        <v>361</v>
      </c>
      <c r="E109" s="184">
        <v>7</v>
      </c>
      <c r="F109" s="129"/>
      <c r="G109" s="100"/>
      <c r="H109" s="150"/>
      <c r="I109" s="131"/>
      <c r="J109" s="100"/>
      <c r="L109" s="145"/>
      <c r="M109" s="145"/>
      <c r="N109" s="145"/>
      <c r="O109" s="146"/>
      <c r="P109" s="146"/>
      <c r="Q109" s="147"/>
      <c r="R109" s="146"/>
      <c r="S109" s="148"/>
      <c r="T109" s="148"/>
      <c r="U109" s="148"/>
      <c r="V109" s="148"/>
    </row>
    <row r="110" spans="1:22" s="7" customFormat="1" x14ac:dyDescent="0.2">
      <c r="A110" s="122" t="s">
        <v>955</v>
      </c>
      <c r="B110" s="184">
        <v>367</v>
      </c>
      <c r="C110" s="185">
        <v>4.3188405797101446</v>
      </c>
      <c r="D110" s="184">
        <v>298</v>
      </c>
      <c r="E110" s="184">
        <v>69</v>
      </c>
      <c r="F110" s="129"/>
      <c r="G110" s="100"/>
      <c r="H110" s="150"/>
      <c r="I110" s="131"/>
      <c r="J110" s="100"/>
      <c r="L110" s="145"/>
      <c r="M110" s="145"/>
      <c r="N110" s="145"/>
      <c r="O110" s="146"/>
      <c r="P110" s="146"/>
      <c r="Q110" s="147"/>
      <c r="R110" s="146"/>
      <c r="S110" s="148"/>
      <c r="T110" s="148"/>
      <c r="U110" s="148"/>
      <c r="V110" s="148"/>
    </row>
    <row r="111" spans="1:22" s="7" customFormat="1" x14ac:dyDescent="0.2">
      <c r="A111" s="122" t="s">
        <v>1104</v>
      </c>
      <c r="B111" s="184">
        <v>377</v>
      </c>
      <c r="C111" s="185">
        <v>74.400000000000006</v>
      </c>
      <c r="D111" s="184">
        <v>372</v>
      </c>
      <c r="E111" s="184">
        <v>5</v>
      </c>
      <c r="F111" s="129"/>
      <c r="G111" s="100"/>
      <c r="H111" s="150"/>
      <c r="I111" s="131"/>
      <c r="J111" s="100"/>
      <c r="L111" s="145"/>
      <c r="M111" s="145"/>
      <c r="N111" s="145"/>
      <c r="O111" s="146"/>
      <c r="P111" s="146"/>
      <c r="Q111" s="147"/>
      <c r="R111" s="146"/>
      <c r="S111" s="148"/>
      <c r="T111" s="148"/>
      <c r="U111" s="148"/>
      <c r="V111" s="148"/>
    </row>
    <row r="112" spans="1:22" s="7" customFormat="1" x14ac:dyDescent="0.2">
      <c r="A112" s="122" t="s">
        <v>1117</v>
      </c>
      <c r="B112" s="184">
        <v>33</v>
      </c>
      <c r="C112" s="185" t="e">
        <v>#DIV/0!</v>
      </c>
      <c r="D112" s="184">
        <v>33</v>
      </c>
      <c r="E112" s="184">
        <v>0</v>
      </c>
      <c r="F112" s="129"/>
      <c r="G112" s="100"/>
      <c r="H112" s="150"/>
      <c r="I112" s="131"/>
      <c r="J112" s="100"/>
      <c r="L112" s="145"/>
      <c r="M112" s="145"/>
      <c r="N112" s="145"/>
      <c r="O112" s="146"/>
      <c r="P112" s="146"/>
      <c r="Q112" s="147"/>
      <c r="R112" s="146"/>
      <c r="S112" s="148"/>
      <c r="T112" s="148"/>
      <c r="U112" s="148"/>
      <c r="V112" s="148"/>
    </row>
    <row r="113" spans="1:26" s="7" customFormat="1" x14ac:dyDescent="0.2">
      <c r="A113" s="130" t="s">
        <v>199</v>
      </c>
      <c r="B113" s="197">
        <v>5239</v>
      </c>
      <c r="C113" s="185">
        <v>14.875757575757575</v>
      </c>
      <c r="D113" s="184">
        <v>4909</v>
      </c>
      <c r="E113" s="184">
        <v>330</v>
      </c>
      <c r="F113" s="129"/>
      <c r="G113" s="100"/>
      <c r="H113" s="150"/>
      <c r="I113" s="131"/>
      <c r="J113" s="100"/>
      <c r="L113" s="145"/>
      <c r="M113" s="145"/>
      <c r="N113" s="145"/>
      <c r="O113" s="146"/>
      <c r="P113" s="146"/>
      <c r="Q113" s="147"/>
      <c r="R113" s="146"/>
      <c r="S113" s="148"/>
      <c r="T113" s="148"/>
      <c r="U113" s="148"/>
      <c r="V113" s="148"/>
    </row>
    <row r="114" spans="1:26" x14ac:dyDescent="0.2">
      <c r="A114" s="208"/>
      <c r="B114" s="184"/>
      <c r="C114" s="184"/>
      <c r="D114" s="184"/>
      <c r="E114" s="184"/>
      <c r="F114" s="129"/>
      <c r="H114" s="150"/>
      <c r="I114" s="131"/>
      <c r="K114" s="7"/>
      <c r="L114" s="145"/>
      <c r="M114" s="145"/>
      <c r="N114" s="145"/>
      <c r="O114" s="146"/>
      <c r="P114" s="146"/>
      <c r="Q114" s="147"/>
      <c r="R114" s="146"/>
      <c r="S114" s="148"/>
      <c r="T114" s="148"/>
      <c r="U114" s="148"/>
      <c r="V114" s="148"/>
      <c r="W114" s="7"/>
      <c r="X114" s="7"/>
      <c r="Y114" s="7"/>
      <c r="Z114" s="7"/>
    </row>
    <row r="115" spans="1:26" x14ac:dyDescent="0.2">
      <c r="A115" s="116" t="s">
        <v>440</v>
      </c>
      <c r="B115" s="117" t="s">
        <v>441</v>
      </c>
      <c r="C115" s="117" t="s">
        <v>171</v>
      </c>
      <c r="D115" s="117" t="s">
        <v>438</v>
      </c>
      <c r="E115" s="117" t="s">
        <v>439</v>
      </c>
      <c r="F115" s="129"/>
      <c r="H115" s="150"/>
      <c r="I115" s="131"/>
      <c r="K115" s="7"/>
      <c r="L115" s="145"/>
      <c r="M115" s="145"/>
      <c r="N115" s="145"/>
      <c r="O115" s="146"/>
      <c r="P115" s="146"/>
    </row>
    <row r="116" spans="1:26" x14ac:dyDescent="0.2">
      <c r="A116" s="122">
        <v>2007</v>
      </c>
      <c r="B116" s="118">
        <v>37175.24</v>
      </c>
      <c r="C116" s="118">
        <v>25454.84</v>
      </c>
      <c r="D116" s="118">
        <v>31315.040000000001</v>
      </c>
      <c r="E116" s="118">
        <v>-5860.2</v>
      </c>
      <c r="F116" s="129"/>
      <c r="H116" s="7"/>
      <c r="I116" s="7"/>
      <c r="J116" s="7"/>
      <c r="K116" s="7"/>
      <c r="L116" s="145"/>
      <c r="M116" s="145"/>
      <c r="N116" s="145"/>
      <c r="O116" s="146"/>
      <c r="P116" s="146"/>
    </row>
    <row r="117" spans="1:26" x14ac:dyDescent="0.2">
      <c r="A117" s="122">
        <v>2008</v>
      </c>
      <c r="B117" s="118">
        <v>59711.68</v>
      </c>
      <c r="C117" s="118">
        <v>-21506.18</v>
      </c>
      <c r="D117" s="118">
        <v>19102.75</v>
      </c>
      <c r="E117" s="118">
        <v>-40608.93</v>
      </c>
      <c r="F117" s="129"/>
      <c r="H117" s="7"/>
      <c r="I117" s="7"/>
      <c r="J117" s="7"/>
      <c r="K117" s="7"/>
      <c r="L117" s="145"/>
      <c r="M117" s="145"/>
      <c r="N117" s="145"/>
      <c r="O117" s="146"/>
      <c r="P117" s="146"/>
    </row>
    <row r="118" spans="1:26" x14ac:dyDescent="0.2">
      <c r="A118" s="122">
        <v>2009</v>
      </c>
      <c r="B118" s="118">
        <v>58790.21</v>
      </c>
      <c r="C118" s="118">
        <v>-37301.910000000003</v>
      </c>
      <c r="D118" s="118">
        <v>10744.15</v>
      </c>
      <c r="E118" s="118">
        <v>-48046.060000000005</v>
      </c>
      <c r="F118" s="129"/>
      <c r="H118" s="7"/>
      <c r="I118" s="7"/>
      <c r="J118" s="7"/>
      <c r="K118" s="7"/>
      <c r="L118" s="145"/>
      <c r="M118" s="145"/>
      <c r="N118" s="145"/>
      <c r="O118" s="146"/>
      <c r="P118" s="146"/>
    </row>
    <row r="119" spans="1:26" x14ac:dyDescent="0.2">
      <c r="A119" s="122">
        <v>2010</v>
      </c>
      <c r="B119" s="118">
        <v>21671.22</v>
      </c>
      <c r="C119" s="118">
        <v>20650.419999999998</v>
      </c>
      <c r="D119" s="118">
        <v>21160.82</v>
      </c>
      <c r="E119" s="118">
        <v>-510.40000000000003</v>
      </c>
      <c r="F119" s="129"/>
      <c r="H119" s="7"/>
      <c r="I119" s="7"/>
      <c r="J119" s="7"/>
      <c r="K119" s="7"/>
      <c r="L119" s="145"/>
      <c r="N119" s="145"/>
      <c r="O119" s="146"/>
      <c r="P119" s="146"/>
    </row>
    <row r="120" spans="1:26" x14ac:dyDescent="0.2">
      <c r="A120" s="122">
        <v>2011</v>
      </c>
      <c r="B120" s="118">
        <v>42286.78</v>
      </c>
      <c r="C120" s="118">
        <v>40655.119999999995</v>
      </c>
      <c r="D120" s="118">
        <v>41470.949999999997</v>
      </c>
      <c r="E120" s="118">
        <v>-815.83</v>
      </c>
      <c r="F120" s="129"/>
      <c r="H120" s="7"/>
      <c r="I120" s="7"/>
      <c r="J120" s="7"/>
      <c r="K120" s="7"/>
      <c r="L120" s="145"/>
      <c r="N120" s="145"/>
      <c r="O120" s="146"/>
      <c r="P120" s="146"/>
    </row>
    <row r="121" spans="1:26" x14ac:dyDescent="0.2">
      <c r="A121" s="122" t="s">
        <v>569</v>
      </c>
      <c r="B121" s="118">
        <v>51778.130000000005</v>
      </c>
      <c r="C121" s="118">
        <v>42520.17</v>
      </c>
      <c r="D121" s="118">
        <v>47149.15</v>
      </c>
      <c r="E121" s="118">
        <v>-4628.9800000000005</v>
      </c>
      <c r="F121" s="129"/>
      <c r="H121" s="7"/>
      <c r="I121" s="7"/>
      <c r="J121" s="7"/>
      <c r="K121" s="7"/>
      <c r="L121" s="145"/>
      <c r="N121" s="145"/>
      <c r="O121" s="146"/>
      <c r="P121" s="146"/>
    </row>
    <row r="122" spans="1:26" s="123" customFormat="1" x14ac:dyDescent="0.2">
      <c r="A122" s="122" t="s">
        <v>603</v>
      </c>
      <c r="B122" s="119">
        <v>48857.11</v>
      </c>
      <c r="C122" s="119">
        <v>43090.210000000006</v>
      </c>
      <c r="D122" s="119">
        <v>45973.66</v>
      </c>
      <c r="E122" s="119">
        <v>-2883.45</v>
      </c>
      <c r="F122" s="129"/>
      <c r="G122" s="100"/>
      <c r="H122" s="7"/>
      <c r="I122" s="7"/>
      <c r="J122" s="7"/>
      <c r="K122" s="7"/>
      <c r="L122" s="145"/>
      <c r="M122" s="100"/>
      <c r="N122" s="145"/>
      <c r="O122" s="100"/>
      <c r="P122" s="100"/>
      <c r="Q122" s="100"/>
      <c r="R122" s="100"/>
      <c r="S122" s="100"/>
      <c r="T122" s="100"/>
      <c r="U122" s="100"/>
      <c r="V122" s="100"/>
      <c r="W122" s="100"/>
      <c r="X122" s="100"/>
      <c r="Y122" s="100"/>
      <c r="Z122" s="100"/>
    </row>
    <row r="123" spans="1:26" s="123" customFormat="1" x14ac:dyDescent="0.2">
      <c r="A123" s="122" t="s">
        <v>640</v>
      </c>
      <c r="B123" s="118">
        <v>45447.859999999993</v>
      </c>
      <c r="C123" s="118">
        <v>40938.32</v>
      </c>
      <c r="D123" s="118">
        <v>43193.09</v>
      </c>
      <c r="E123" s="118">
        <v>-2254.77</v>
      </c>
      <c r="F123" s="129"/>
      <c r="G123" s="100"/>
      <c r="H123" s="7"/>
      <c r="I123" s="7"/>
      <c r="J123" s="7"/>
      <c r="K123" s="7"/>
      <c r="L123" s="145"/>
      <c r="M123" s="100"/>
      <c r="N123" s="145"/>
      <c r="O123" s="100"/>
      <c r="P123" s="100"/>
    </row>
    <row r="124" spans="1:26" x14ac:dyDescent="0.2">
      <c r="A124" s="122" t="s">
        <v>734</v>
      </c>
      <c r="B124" s="118">
        <v>49052.32</v>
      </c>
      <c r="C124" s="118">
        <v>29172.32</v>
      </c>
      <c r="D124" s="118">
        <v>39112.32</v>
      </c>
      <c r="E124" s="118">
        <v>-9940</v>
      </c>
      <c r="F124" s="129"/>
      <c r="H124" s="7"/>
      <c r="I124" s="7"/>
      <c r="J124" s="7"/>
      <c r="K124" s="7"/>
      <c r="L124" s="145"/>
      <c r="M124" s="123"/>
      <c r="N124" s="145"/>
      <c r="Q124" s="123"/>
      <c r="R124" s="123"/>
      <c r="S124" s="123"/>
      <c r="T124" s="123"/>
      <c r="U124" s="123"/>
      <c r="V124" s="123"/>
      <c r="W124" s="123"/>
      <c r="X124" s="123"/>
      <c r="Y124" s="123"/>
      <c r="Z124" s="123"/>
    </row>
    <row r="125" spans="1:26" x14ac:dyDescent="0.2">
      <c r="A125" s="122" t="s">
        <v>783</v>
      </c>
      <c r="B125" s="118">
        <v>40611</v>
      </c>
      <c r="C125" s="118">
        <v>25160</v>
      </c>
      <c r="D125" s="118">
        <v>32886</v>
      </c>
      <c r="E125" s="118">
        <v>-7726</v>
      </c>
      <c r="F125" s="129"/>
      <c r="H125" s="7"/>
      <c r="I125" s="7"/>
      <c r="J125" s="7"/>
      <c r="K125" s="7"/>
      <c r="L125" s="145"/>
      <c r="M125" s="123"/>
      <c r="N125" s="145"/>
    </row>
    <row r="126" spans="1:26" x14ac:dyDescent="0.2">
      <c r="A126" s="122" t="s">
        <v>836</v>
      </c>
      <c r="B126" s="118">
        <v>45831.829999999994</v>
      </c>
      <c r="C126" s="118">
        <v>31545.85</v>
      </c>
      <c r="D126" s="118">
        <v>38688.839999999997</v>
      </c>
      <c r="E126" s="118">
        <v>-7142.99</v>
      </c>
      <c r="F126" s="129"/>
      <c r="G126" s="227"/>
      <c r="H126" s="7"/>
      <c r="I126" s="7"/>
      <c r="J126" s="7"/>
      <c r="K126" s="7"/>
      <c r="L126" s="145"/>
      <c r="M126" s="123"/>
      <c r="N126" s="145"/>
    </row>
    <row r="127" spans="1:26" x14ac:dyDescent="0.2">
      <c r="A127" s="122" t="s">
        <v>877</v>
      </c>
      <c r="B127" s="118">
        <v>58054</v>
      </c>
      <c r="C127" s="118">
        <v>49655</v>
      </c>
      <c r="D127" s="118">
        <v>53855</v>
      </c>
      <c r="E127" s="118">
        <v>-4200</v>
      </c>
      <c r="F127" s="129"/>
      <c r="H127" s="7"/>
      <c r="I127" s="7"/>
      <c r="J127" s="7"/>
      <c r="K127" s="7"/>
      <c r="L127" s="145"/>
      <c r="M127" s="123"/>
      <c r="N127" s="145"/>
    </row>
    <row r="128" spans="1:26" x14ac:dyDescent="0.2">
      <c r="A128" s="122" t="s">
        <v>951</v>
      </c>
      <c r="B128" s="118">
        <v>50736.65</v>
      </c>
      <c r="C128" s="118">
        <v>39826.35</v>
      </c>
      <c r="D128" s="118">
        <v>45281.5</v>
      </c>
      <c r="E128" s="118">
        <v>-5455.15</v>
      </c>
      <c r="F128" s="129"/>
      <c r="H128" s="7"/>
      <c r="I128" s="7"/>
      <c r="J128" s="7"/>
      <c r="K128" s="7"/>
      <c r="L128" s="145"/>
      <c r="M128" s="123"/>
      <c r="N128" s="145"/>
    </row>
    <row r="129" spans="1:16" x14ac:dyDescent="0.2">
      <c r="A129" s="122" t="s">
        <v>955</v>
      </c>
      <c r="B129" s="118">
        <v>82211.19</v>
      </c>
      <c r="C129" s="118">
        <v>-22402.410000000003</v>
      </c>
      <c r="D129" s="118">
        <v>29904.39</v>
      </c>
      <c r="E129" s="118">
        <v>-52306.8</v>
      </c>
      <c r="F129" s="129"/>
      <c r="H129" s="7"/>
      <c r="I129" s="7"/>
      <c r="J129" s="7"/>
      <c r="K129" s="7"/>
      <c r="L129" s="145"/>
      <c r="M129" s="123"/>
      <c r="N129" s="145"/>
    </row>
    <row r="130" spans="1:16" x14ac:dyDescent="0.2">
      <c r="A130" s="122" t="s">
        <v>1104</v>
      </c>
      <c r="B130" s="118">
        <v>60084.99</v>
      </c>
      <c r="C130" s="118">
        <v>54851.950000000004</v>
      </c>
      <c r="D130" s="118">
        <v>57468.47</v>
      </c>
      <c r="E130" s="118">
        <v>-2616.52</v>
      </c>
      <c r="F130" s="129"/>
      <c r="H130" s="7"/>
      <c r="I130" s="7"/>
      <c r="J130" s="7"/>
      <c r="K130" s="7"/>
      <c r="L130" s="145"/>
      <c r="M130" s="123"/>
      <c r="N130" s="145"/>
    </row>
    <row r="131" spans="1:16" x14ac:dyDescent="0.2">
      <c r="A131" s="122" t="s">
        <v>1070</v>
      </c>
      <c r="B131" s="118">
        <v>5516.5</v>
      </c>
      <c r="C131" s="118">
        <v>5516.5</v>
      </c>
      <c r="D131" s="118">
        <v>5516.5</v>
      </c>
      <c r="E131" s="118">
        <v>0</v>
      </c>
      <c r="F131" s="129"/>
      <c r="H131" s="7"/>
      <c r="I131" s="7"/>
      <c r="J131" s="7"/>
      <c r="K131" s="7"/>
      <c r="L131" s="145"/>
      <c r="M131" s="123"/>
      <c r="N131" s="145"/>
    </row>
    <row r="132" spans="1:16" x14ac:dyDescent="0.2">
      <c r="A132" s="130" t="s">
        <v>199</v>
      </c>
      <c r="B132" s="118">
        <v>757817.71</v>
      </c>
      <c r="C132" s="118">
        <v>367827.55000000005</v>
      </c>
      <c r="D132" s="118">
        <v>562822.63</v>
      </c>
      <c r="E132" s="118">
        <v>-194995.08</v>
      </c>
      <c r="F132" s="129"/>
      <c r="H132" s="7"/>
      <c r="I132" s="7"/>
      <c r="J132" s="7"/>
      <c r="K132" s="7"/>
      <c r="L132" s="145"/>
      <c r="M132" s="123"/>
      <c r="N132" s="145"/>
    </row>
    <row r="133" spans="1:16" x14ac:dyDescent="0.2">
      <c r="A133" s="116" t="s">
        <v>860</v>
      </c>
      <c r="B133" s="118"/>
      <c r="C133" s="118"/>
      <c r="D133" s="118"/>
      <c r="E133" s="118"/>
      <c r="F133" s="69"/>
      <c r="G133" s="134"/>
      <c r="H133" s="134"/>
      <c r="I133" s="134"/>
      <c r="J133" s="134"/>
      <c r="L133" s="145"/>
      <c r="M133" s="123"/>
      <c r="N133" s="145"/>
    </row>
    <row r="134" spans="1:16" x14ac:dyDescent="0.2">
      <c r="A134" s="116"/>
      <c r="B134" s="118"/>
      <c r="C134" s="118"/>
      <c r="D134" s="230"/>
      <c r="E134" s="118"/>
      <c r="F134" s="69"/>
      <c r="G134" s="109"/>
      <c r="H134" s="110"/>
      <c r="I134" s="111"/>
      <c r="J134" s="69"/>
      <c r="M134" s="123"/>
    </row>
    <row r="135" spans="1:16" x14ac:dyDescent="0.2">
      <c r="A135" s="116"/>
      <c r="B135" s="118"/>
      <c r="C135" s="118"/>
      <c r="D135" s="118"/>
      <c r="E135" s="118"/>
      <c r="F135" s="69"/>
      <c r="G135" s="109"/>
      <c r="H135" s="110"/>
      <c r="I135" s="111"/>
      <c r="J135" s="69"/>
    </row>
    <row r="136" spans="1:16" x14ac:dyDescent="0.2">
      <c r="A136" s="5"/>
      <c r="B136" s="47"/>
      <c r="C136" s="47"/>
      <c r="D136" s="47"/>
      <c r="E136" s="68"/>
      <c r="O136" s="123"/>
      <c r="P136" s="123"/>
    </row>
    <row r="137" spans="1:16" x14ac:dyDescent="0.2">
      <c r="A137" s="5" t="s">
        <v>163</v>
      </c>
      <c r="B137" s="108" t="s">
        <v>161</v>
      </c>
      <c r="C137" s="108" t="s">
        <v>161</v>
      </c>
      <c r="D137" s="108" t="s">
        <v>162</v>
      </c>
      <c r="E137" s="108" t="s">
        <v>162</v>
      </c>
      <c r="K137" s="123"/>
      <c r="O137" s="123"/>
      <c r="P137" s="123"/>
    </row>
    <row r="138" spans="1:16" x14ac:dyDescent="0.2">
      <c r="A138" s="5" t="s">
        <v>201</v>
      </c>
      <c r="B138" s="59" t="s">
        <v>160</v>
      </c>
      <c r="C138" s="59" t="s">
        <v>164</v>
      </c>
      <c r="D138" s="59" t="s">
        <v>160</v>
      </c>
      <c r="E138" s="59" t="s">
        <v>164</v>
      </c>
      <c r="K138" s="123"/>
      <c r="L138" s="123"/>
      <c r="N138" s="123"/>
    </row>
    <row r="139" spans="1:16" x14ac:dyDescent="0.2">
      <c r="A139" s="5">
        <v>2022</v>
      </c>
      <c r="B139" s="112">
        <f>33/505</f>
        <v>6.5346534653465349E-2</v>
      </c>
      <c r="C139" s="112">
        <v>2.9319999999999999E-2</v>
      </c>
      <c r="D139" s="112">
        <f>0/505</f>
        <v>0</v>
      </c>
      <c r="E139" s="112">
        <v>1.1000000000000001E-3</v>
      </c>
      <c r="K139" s="123"/>
      <c r="L139" s="123"/>
      <c r="N139" s="123"/>
    </row>
    <row r="140" spans="1:16" x14ac:dyDescent="0.2">
      <c r="A140" s="5">
        <v>2021</v>
      </c>
      <c r="B140" s="112">
        <v>0.64356435643564358</v>
      </c>
      <c r="C140" s="112">
        <v>0.19023999999999999</v>
      </c>
      <c r="D140" s="112">
        <v>9.9009900990099011E-3</v>
      </c>
      <c r="E140" s="112">
        <v>1.423E-2</v>
      </c>
      <c r="K140" s="123"/>
      <c r="L140" s="123"/>
      <c r="N140" s="123"/>
    </row>
    <row r="141" spans="1:16" x14ac:dyDescent="0.2">
      <c r="A141" s="5">
        <v>2020</v>
      </c>
      <c r="B141" s="112">
        <f>276/505</f>
        <v>0.54653465346534658</v>
      </c>
      <c r="C141" s="112">
        <v>0.12461</v>
      </c>
      <c r="D141" s="112">
        <f>66/505</f>
        <v>0.1306930693069307</v>
      </c>
      <c r="E141" s="112">
        <v>7.4090000000000003E-2</v>
      </c>
      <c r="K141" s="123"/>
      <c r="L141" s="123"/>
      <c r="N141" s="123"/>
    </row>
    <row r="142" spans="1:16" x14ac:dyDescent="0.2">
      <c r="A142" s="5">
        <v>2019</v>
      </c>
      <c r="B142" s="112">
        <f>330/505</f>
        <v>0.65346534653465349</v>
      </c>
      <c r="C142" s="112">
        <v>0.18584000000000001</v>
      </c>
      <c r="D142" s="112">
        <f>7/505</f>
        <v>1.3861386138613862E-2</v>
      </c>
      <c r="E142" s="112">
        <v>3.0748000000000001E-2</v>
      </c>
      <c r="K142" s="123"/>
      <c r="L142" s="123"/>
      <c r="N142" s="123"/>
    </row>
    <row r="143" spans="1:16" x14ac:dyDescent="0.2">
      <c r="A143" s="5">
        <v>2018</v>
      </c>
      <c r="B143" s="112">
        <f>331/505</f>
        <v>0.65544554455445547</v>
      </c>
      <c r="C143" s="112">
        <v>0.34956999999999999</v>
      </c>
      <c r="D143" s="112">
        <f>3/505</f>
        <v>5.9405940594059407E-3</v>
      </c>
      <c r="E143" s="112">
        <v>0.10085</v>
      </c>
      <c r="K143" s="123"/>
      <c r="L143" s="123"/>
      <c r="N143" s="123"/>
    </row>
    <row r="144" spans="1:16" x14ac:dyDescent="0.2">
      <c r="A144" s="5">
        <v>2017</v>
      </c>
      <c r="B144" s="112">
        <f>328/505</f>
        <v>0.64950495049504953</v>
      </c>
      <c r="C144" s="112">
        <v>0.28825000000000001</v>
      </c>
      <c r="D144" s="112">
        <f>9/505</f>
        <v>1.782178217821782E-2</v>
      </c>
      <c r="E144" s="112">
        <v>0.13117999999999999</v>
      </c>
      <c r="K144" s="123"/>
      <c r="L144" s="123"/>
      <c r="N144" s="123"/>
    </row>
    <row r="145" spans="1:141" x14ac:dyDescent="0.2">
      <c r="A145" s="5">
        <v>2016</v>
      </c>
      <c r="B145" s="112">
        <f>320/505</f>
        <v>0.63366336633663367</v>
      </c>
      <c r="C145" s="112">
        <v>0.27879999999999999</v>
      </c>
      <c r="D145" s="112">
        <f>21/505</f>
        <v>4.1584158415841586E-2</v>
      </c>
      <c r="E145" s="112">
        <v>0.13175000000000001</v>
      </c>
      <c r="K145" s="123"/>
      <c r="L145" s="123"/>
      <c r="N145" s="123"/>
    </row>
    <row r="146" spans="1:141" x14ac:dyDescent="0.2">
      <c r="A146" s="5">
        <v>2015</v>
      </c>
      <c r="B146" s="112">
        <f>322/504</f>
        <v>0.63888888888888884</v>
      </c>
      <c r="C146" s="112">
        <v>0.27292</v>
      </c>
      <c r="D146" s="112">
        <f>17/504</f>
        <v>3.3730158730158728E-2</v>
      </c>
      <c r="E146" s="112">
        <v>0.12017</v>
      </c>
      <c r="K146" s="123"/>
      <c r="L146" s="123"/>
      <c r="N146" s="123"/>
    </row>
    <row r="147" spans="1:141" x14ac:dyDescent="0.2">
      <c r="A147" s="5">
        <v>2014</v>
      </c>
      <c r="B147" s="112">
        <v>0.68730000000000002</v>
      </c>
      <c r="C147" s="112">
        <v>0.29616999999999999</v>
      </c>
      <c r="D147" s="112">
        <v>1.3899999999999999E-2</v>
      </c>
      <c r="E147" s="112">
        <v>0.10599</v>
      </c>
      <c r="K147" s="123"/>
      <c r="L147" s="123"/>
      <c r="N147" s="123"/>
    </row>
    <row r="148" spans="1:141" x14ac:dyDescent="0.2">
      <c r="A148" s="5">
        <v>2013</v>
      </c>
      <c r="B148" s="112">
        <v>0.66</v>
      </c>
      <c r="C148" s="112">
        <v>0.28234999999999999</v>
      </c>
      <c r="D148" s="112">
        <v>0.02</v>
      </c>
      <c r="E148" s="112">
        <v>0.11203</v>
      </c>
      <c r="G148" s="150"/>
      <c r="K148" s="123"/>
      <c r="L148" s="123"/>
      <c r="N148" s="123"/>
    </row>
    <row r="149" spans="1:141" x14ac:dyDescent="0.2">
      <c r="A149" s="5">
        <v>2012</v>
      </c>
      <c r="B149" s="112">
        <v>0.61399999999999999</v>
      </c>
      <c r="C149" s="112">
        <v>0.26518999999999998</v>
      </c>
      <c r="D149" s="112">
        <v>0.02</v>
      </c>
      <c r="E149" s="112">
        <v>0.1027</v>
      </c>
      <c r="G149" s="150"/>
      <c r="L149" s="123"/>
      <c r="N149" s="123"/>
    </row>
    <row r="150" spans="1:141" s="123" customFormat="1" x14ac:dyDescent="0.2">
      <c r="A150" s="5">
        <v>2011</v>
      </c>
      <c r="B150" s="112">
        <v>0.59599999999999997</v>
      </c>
      <c r="C150" s="112">
        <v>0.27892</v>
      </c>
      <c r="D150" s="112">
        <v>0.01</v>
      </c>
      <c r="E150" s="112">
        <v>7.2929999999999995E-2</v>
      </c>
      <c r="F150" s="100"/>
      <c r="G150" s="150"/>
      <c r="H150" s="100"/>
      <c r="I150" s="100"/>
      <c r="J150" s="100"/>
      <c r="K150" s="100"/>
      <c r="L150" s="100"/>
      <c r="M150" s="100"/>
      <c r="N150" s="100"/>
      <c r="O150" s="100"/>
      <c r="P150" s="100"/>
      <c r="Q150" s="100"/>
      <c r="R150" s="100"/>
      <c r="S150" s="100"/>
      <c r="T150" s="100"/>
      <c r="U150" s="100"/>
      <c r="V150" s="100"/>
      <c r="W150" s="100"/>
      <c r="X150" s="100"/>
      <c r="Y150" s="100"/>
      <c r="Z150" s="100"/>
    </row>
    <row r="151" spans="1:141" s="123" customFormat="1" x14ac:dyDescent="0.2">
      <c r="A151" s="142" t="s">
        <v>469</v>
      </c>
      <c r="B151" s="112">
        <v>0.46600000000000003</v>
      </c>
      <c r="C151" s="112">
        <v>0.19317999999999999</v>
      </c>
      <c r="D151" s="112">
        <v>0.01</v>
      </c>
      <c r="E151" s="112">
        <v>9.214E-2</v>
      </c>
      <c r="F151" s="100"/>
      <c r="G151" s="150"/>
      <c r="H151" s="100"/>
      <c r="I151" s="100"/>
      <c r="J151" s="100"/>
      <c r="K151" s="100"/>
      <c r="L151" s="100"/>
      <c r="M151" s="100"/>
      <c r="N151" s="100"/>
      <c r="O151" s="100"/>
      <c r="P151" s="100"/>
    </row>
    <row r="152" spans="1:141" s="123" customFormat="1" x14ac:dyDescent="0.2">
      <c r="A152" s="142" t="s">
        <v>433</v>
      </c>
      <c r="B152" s="112">
        <v>0.30399999999999999</v>
      </c>
      <c r="C152" s="112">
        <v>0.12859000000000001</v>
      </c>
      <c r="D152" s="112">
        <v>0.14199999999999999</v>
      </c>
      <c r="E152" s="112">
        <v>0.17416999999999999</v>
      </c>
      <c r="F152" s="100"/>
      <c r="G152" s="150"/>
      <c r="H152" s="100"/>
      <c r="I152" s="100"/>
      <c r="J152" s="100"/>
      <c r="K152" s="100"/>
      <c r="L152" s="100"/>
      <c r="M152" s="100"/>
      <c r="N152" s="100"/>
      <c r="O152" s="100"/>
      <c r="P152" s="100"/>
    </row>
    <row r="153" spans="1:141" s="123" customFormat="1" x14ac:dyDescent="0.2">
      <c r="A153" s="142" t="s">
        <v>394</v>
      </c>
      <c r="B153" s="112">
        <v>0.44800000000000001</v>
      </c>
      <c r="C153" s="112">
        <v>0.21176</v>
      </c>
      <c r="D153" s="112">
        <v>9.6000000000000002E-2</v>
      </c>
      <c r="E153" s="112">
        <v>9.7750000000000004E-2</v>
      </c>
      <c r="F153" s="100"/>
      <c r="G153" s="150"/>
      <c r="H153" s="100"/>
      <c r="I153" s="100"/>
      <c r="J153" s="100"/>
      <c r="K153" s="100"/>
      <c r="L153" s="100"/>
      <c r="M153" s="100"/>
      <c r="N153" s="100"/>
      <c r="O153" s="100"/>
      <c r="P153" s="100"/>
    </row>
    <row r="154" spans="1:141" s="57" customFormat="1" x14ac:dyDescent="0.2">
      <c r="A154" s="142" t="s">
        <v>364</v>
      </c>
      <c r="B154" s="112">
        <v>0.55200000000000005</v>
      </c>
      <c r="C154" s="112">
        <v>0.22986000000000001</v>
      </c>
      <c r="D154" s="112">
        <v>2.4E-2</v>
      </c>
      <c r="E154" s="112">
        <v>3.1640000000000001E-2</v>
      </c>
      <c r="F154" s="100"/>
      <c r="G154" s="150"/>
      <c r="H154" s="100"/>
      <c r="I154" s="100"/>
      <c r="J154" s="100"/>
      <c r="K154" s="100"/>
      <c r="L154" s="100"/>
      <c r="M154" s="100"/>
      <c r="N154" s="100"/>
      <c r="O154" s="100"/>
      <c r="P154" s="100"/>
      <c r="Q154" s="123"/>
      <c r="R154" s="123"/>
      <c r="S154" s="123"/>
      <c r="T154" s="123"/>
      <c r="U154" s="123"/>
      <c r="V154" s="123"/>
      <c r="W154" s="123"/>
      <c r="X154" s="123"/>
      <c r="Y154" s="123"/>
      <c r="Z154" s="123"/>
    </row>
    <row r="155" spans="1:141" s="57" customFormat="1" x14ac:dyDescent="0.2">
      <c r="A155" s="142" t="s">
        <v>333</v>
      </c>
      <c r="B155" s="112">
        <v>0.56000000000000005</v>
      </c>
      <c r="C155" s="112">
        <v>0.24664</v>
      </c>
      <c r="D155" s="112">
        <v>1.7999999999999999E-2</v>
      </c>
      <c r="E155" s="112">
        <v>3.0110000000000001E-2</v>
      </c>
      <c r="F155" s="100"/>
      <c r="G155" s="150"/>
      <c r="H155" s="100"/>
      <c r="I155" s="100"/>
      <c r="J155" s="100"/>
      <c r="K155" s="100"/>
      <c r="L155" s="100"/>
      <c r="M155" s="135"/>
      <c r="N155" s="100"/>
      <c r="O155" s="100"/>
      <c r="P155" s="100"/>
    </row>
    <row r="156" spans="1:141" s="91" customFormat="1" x14ac:dyDescent="0.2">
      <c r="A156" s="142" t="s">
        <v>303</v>
      </c>
      <c r="B156" s="112">
        <v>0.56999999999999995</v>
      </c>
      <c r="C156" s="112">
        <v>0.25151000000000001</v>
      </c>
      <c r="D156" s="112">
        <v>1.7999999999999999E-2</v>
      </c>
      <c r="E156" s="112">
        <v>2.6950000000000002E-2</v>
      </c>
      <c r="F156" s="100"/>
      <c r="G156" s="150"/>
      <c r="H156" s="100"/>
      <c r="I156" s="100"/>
      <c r="J156" s="100"/>
      <c r="K156" s="100"/>
      <c r="L156" s="100"/>
      <c r="M156" s="71"/>
      <c r="N156" s="100"/>
      <c r="O156" s="100"/>
      <c r="P156" s="100"/>
      <c r="Q156" s="57"/>
      <c r="R156" s="57"/>
      <c r="S156" s="57"/>
      <c r="T156" s="57"/>
      <c r="U156" s="57"/>
      <c r="V156" s="57"/>
      <c r="W156" s="57"/>
      <c r="X156" s="57"/>
      <c r="Y156" s="57"/>
      <c r="Z156" s="57"/>
    </row>
    <row r="157" spans="1:141" s="48" customFormat="1" x14ac:dyDescent="0.2">
      <c r="A157" s="142" t="s">
        <v>242</v>
      </c>
      <c r="B157" s="112">
        <v>0.50800000000000001</v>
      </c>
      <c r="C157" s="112">
        <v>0.24027999999999999</v>
      </c>
      <c r="D157" s="112">
        <v>0.01</v>
      </c>
      <c r="E157" s="112">
        <v>2.6349999999999998E-2</v>
      </c>
      <c r="F157" s="100"/>
      <c r="G157" s="150"/>
      <c r="H157" s="100"/>
      <c r="I157" s="100"/>
      <c r="J157" s="100"/>
      <c r="K157" s="100"/>
      <c r="L157" s="100"/>
      <c r="M157" s="71"/>
      <c r="N157" s="100"/>
      <c r="O157" s="100"/>
      <c r="P157" s="100"/>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c r="DY157" s="91"/>
      <c r="DZ157" s="91"/>
      <c r="EA157" s="91"/>
      <c r="EB157" s="91"/>
      <c r="EC157" s="91"/>
      <c r="ED157" s="91"/>
      <c r="EE157" s="91"/>
      <c r="EF157" s="91"/>
      <c r="EG157" s="91"/>
      <c r="EH157" s="91"/>
      <c r="EI157" s="91"/>
      <c r="EJ157" s="91"/>
      <c r="EK157" s="91"/>
    </row>
    <row r="158" spans="1:141" s="48" customFormat="1" x14ac:dyDescent="0.2">
      <c r="A158" s="142" t="s">
        <v>170</v>
      </c>
      <c r="B158" s="112"/>
      <c r="C158" s="112"/>
      <c r="D158" s="112"/>
      <c r="E158" s="112"/>
      <c r="F158" s="100"/>
      <c r="G158" s="150"/>
      <c r="H158" s="100"/>
      <c r="I158" s="100"/>
      <c r="J158" s="100"/>
      <c r="K158" s="100"/>
      <c r="L158" s="100"/>
      <c r="M158" s="85"/>
      <c r="N158" s="100"/>
      <c r="O158" s="123"/>
      <c r="P158" s="123"/>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c r="DY158" s="91"/>
      <c r="DZ158" s="91"/>
      <c r="EA158" s="91"/>
      <c r="EB158" s="91"/>
      <c r="EC158" s="91"/>
      <c r="ED158" s="91"/>
      <c r="EE158" s="91"/>
      <c r="EF158" s="91"/>
      <c r="EG158" s="91"/>
      <c r="EH158" s="91"/>
      <c r="EI158" s="91"/>
      <c r="EJ158" s="91"/>
      <c r="EK158" s="91"/>
    </row>
    <row r="159" spans="1:141" s="48" customFormat="1" x14ac:dyDescent="0.2">
      <c r="A159" s="96"/>
      <c r="B159" s="112"/>
      <c r="C159" s="112"/>
      <c r="D159" s="112"/>
      <c r="E159" s="112"/>
      <c r="F159" s="100"/>
      <c r="G159" s="209"/>
      <c r="H159" s="150"/>
      <c r="I159" s="100"/>
      <c r="J159" s="100"/>
      <c r="K159" s="100"/>
      <c r="L159" s="100"/>
      <c r="M159" s="73"/>
      <c r="N159" s="100"/>
      <c r="O159" s="123"/>
      <c r="P159" s="123"/>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row>
    <row r="160" spans="1:141" s="48" customFormat="1" x14ac:dyDescent="0.2">
      <c r="A160" s="96"/>
      <c r="B160" s="112"/>
      <c r="C160" s="112"/>
      <c r="D160" s="112"/>
      <c r="E160" s="112"/>
      <c r="F160" s="100"/>
      <c r="G160" s="209"/>
      <c r="H160" s="150"/>
      <c r="I160" s="100"/>
      <c r="J160" s="100"/>
      <c r="K160" s="100"/>
      <c r="L160" s="100"/>
      <c r="M160" s="73"/>
      <c r="N160" s="100"/>
      <c r="O160" s="123"/>
      <c r="P160" s="123"/>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row>
    <row r="161" spans="1:141" s="48" customFormat="1" x14ac:dyDescent="0.2">
      <c r="A161" s="57" t="s">
        <v>477</v>
      </c>
      <c r="B161" s="57"/>
      <c r="C161" s="57"/>
      <c r="D161" s="57"/>
      <c r="E161" s="70"/>
      <c r="F161" s="70"/>
      <c r="G161" s="57"/>
      <c r="H161" s="57"/>
      <c r="I161" s="57"/>
      <c r="J161" s="57"/>
      <c r="K161" s="57"/>
      <c r="L161" s="100"/>
      <c r="M161" s="73"/>
      <c r="N161" s="100"/>
      <c r="O161" s="79"/>
      <c r="P161" s="79"/>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row>
    <row r="162" spans="1:141" s="48" customFormat="1" x14ac:dyDescent="0.2">
      <c r="A162" s="7" t="s">
        <v>137</v>
      </c>
      <c r="B162" s="71" t="s">
        <v>478</v>
      </c>
      <c r="C162" s="71" t="s">
        <v>478</v>
      </c>
      <c r="D162" s="71" t="s">
        <v>478</v>
      </c>
      <c r="E162" s="75" t="s">
        <v>156</v>
      </c>
      <c r="F162" s="75" t="s">
        <v>156</v>
      </c>
      <c r="G162" s="75" t="s">
        <v>156</v>
      </c>
      <c r="H162" s="79" t="s">
        <v>479</v>
      </c>
      <c r="I162" s="79" t="s">
        <v>479</v>
      </c>
      <c r="J162" s="79" t="s">
        <v>479</v>
      </c>
      <c r="K162" s="79" t="s">
        <v>480</v>
      </c>
      <c r="L162" s="57"/>
      <c r="M162" s="73"/>
      <c r="N162" s="57"/>
      <c r="O162" s="87"/>
      <c r="P162" s="87"/>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c r="BC162" s="91"/>
      <c r="BD162" s="91"/>
      <c r="BE162" s="91"/>
      <c r="BF162" s="91"/>
      <c r="BG162" s="91"/>
      <c r="BH162" s="91"/>
      <c r="BI162" s="91"/>
      <c r="BJ162" s="91"/>
      <c r="BK162" s="91"/>
      <c r="BL162" s="91"/>
      <c r="BM162" s="91"/>
      <c r="BN162" s="91"/>
      <c r="BO162" s="91"/>
      <c r="BP162" s="91"/>
      <c r="BQ162" s="91"/>
      <c r="BR162" s="91"/>
      <c r="BS162" s="91"/>
      <c r="BT162" s="91"/>
      <c r="BU162" s="91"/>
      <c r="BV162" s="91"/>
      <c r="BW162" s="91"/>
      <c r="BX162" s="91"/>
      <c r="BY162" s="91"/>
      <c r="BZ162" s="91"/>
      <c r="CA162" s="91"/>
      <c r="CB162" s="91"/>
      <c r="CC162" s="91"/>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row>
    <row r="163" spans="1:141" s="7" customFormat="1" x14ac:dyDescent="0.2">
      <c r="B163" s="71" t="s">
        <v>481</v>
      </c>
      <c r="C163" s="71" t="s">
        <v>481</v>
      </c>
      <c r="D163" s="71" t="s">
        <v>481</v>
      </c>
      <c r="E163" s="76" t="s">
        <v>1071</v>
      </c>
      <c r="F163" s="76" t="s">
        <v>1104</v>
      </c>
      <c r="G163" s="86">
        <f>D164</f>
        <v>44592</v>
      </c>
      <c r="H163" s="79" t="s">
        <v>107</v>
      </c>
      <c r="I163" s="79" t="s">
        <v>107</v>
      </c>
      <c r="J163" s="79" t="s">
        <v>107</v>
      </c>
      <c r="K163" s="79" t="s">
        <v>482</v>
      </c>
      <c r="L163" s="210"/>
      <c r="M163" s="73"/>
      <c r="N163" s="75"/>
      <c r="O163" s="81"/>
      <c r="P163" s="88"/>
      <c r="Q163" s="91"/>
      <c r="R163" s="91"/>
      <c r="S163" s="91"/>
      <c r="T163" s="91"/>
      <c r="U163" s="91"/>
      <c r="V163" s="91"/>
      <c r="W163" s="91"/>
      <c r="X163" s="91"/>
      <c r="Y163" s="91"/>
      <c r="Z163" s="91"/>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row>
    <row r="164" spans="1:141" s="7" customFormat="1" x14ac:dyDescent="0.2">
      <c r="B164" s="72" t="s">
        <v>1071</v>
      </c>
      <c r="C164" s="72" t="s">
        <v>1104</v>
      </c>
      <c r="D164" s="85">
        <v>44592</v>
      </c>
      <c r="E164" s="76"/>
      <c r="F164" s="76"/>
      <c r="G164" s="76"/>
      <c r="H164" s="80" t="s">
        <v>1071</v>
      </c>
      <c r="I164" s="80" t="s">
        <v>1104</v>
      </c>
      <c r="J164" s="87">
        <f>D164</f>
        <v>44592</v>
      </c>
      <c r="K164" s="87">
        <f>D164</f>
        <v>44592</v>
      </c>
      <c r="L164" s="210"/>
      <c r="M164" s="73"/>
      <c r="N164" s="86"/>
      <c r="O164" s="81"/>
      <c r="P164" s="88"/>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row>
    <row r="165" spans="1:141" s="7" customFormat="1" x14ac:dyDescent="0.2">
      <c r="A165" s="57" t="s">
        <v>866</v>
      </c>
      <c r="B165" s="73">
        <v>6.8508369353672882E-2</v>
      </c>
      <c r="C165" s="73">
        <v>6.345790002783884E-2</v>
      </c>
      <c r="D165" s="73">
        <v>6.3502143674746575E-2</v>
      </c>
      <c r="E165" s="77">
        <v>9.6016330727294631E-3</v>
      </c>
      <c r="F165" s="77">
        <v>8.1533446406038355E-3</v>
      </c>
      <c r="G165" s="77">
        <v>8.8042625801946547E-3</v>
      </c>
      <c r="H165" s="81">
        <v>13</v>
      </c>
      <c r="I165" s="81">
        <v>13</v>
      </c>
      <c r="J165" s="81">
        <v>13</v>
      </c>
      <c r="K165" s="88">
        <v>4.1148489385055255E-2</v>
      </c>
      <c r="L165" s="57"/>
      <c r="N165" s="76"/>
      <c r="O165" s="81"/>
      <c r="P165" s="88"/>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row>
    <row r="166" spans="1:141" s="7" customFormat="1" x14ac:dyDescent="0.2">
      <c r="A166" s="57" t="s">
        <v>146</v>
      </c>
      <c r="B166" s="73">
        <v>5.1568148155495368E-2</v>
      </c>
      <c r="C166" s="73">
        <v>5.6778742654235104E-2</v>
      </c>
      <c r="D166" s="73">
        <v>5.6802658495374879E-2</v>
      </c>
      <c r="E166" s="77">
        <v>6.1187188368058889E-3</v>
      </c>
      <c r="F166" s="77">
        <v>5.907497318538609E-3</v>
      </c>
      <c r="G166" s="77">
        <v>6.6119203556359403E-3</v>
      </c>
      <c r="H166" s="81">
        <v>30</v>
      </c>
      <c r="I166" s="81">
        <v>35</v>
      </c>
      <c r="J166" s="81">
        <v>35</v>
      </c>
      <c r="K166" s="88">
        <v>1.6408834836409505E-2</v>
      </c>
      <c r="L166" s="91"/>
      <c r="M166" s="73"/>
      <c r="N166" s="77"/>
      <c r="O166" s="81"/>
      <c r="P166" s="88"/>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row>
    <row r="167" spans="1:141" s="7" customFormat="1" x14ac:dyDescent="0.2">
      <c r="A167" s="57" t="s">
        <v>143</v>
      </c>
      <c r="B167" s="73">
        <v>0.11319560416050145</v>
      </c>
      <c r="C167" s="73">
        <v>0.10820381525414327</v>
      </c>
      <c r="D167" s="73">
        <v>0.10730543611271492</v>
      </c>
      <c r="E167" s="77">
        <v>2.6238320222256556E-2</v>
      </c>
      <c r="F167" s="77">
        <v>2.4028476540340852E-2</v>
      </c>
      <c r="G167" s="77">
        <v>2.4443732227724696E-2</v>
      </c>
      <c r="H167" s="81">
        <v>30</v>
      </c>
      <c r="I167" s="81">
        <v>31</v>
      </c>
      <c r="J167" s="81">
        <v>31</v>
      </c>
      <c r="K167" s="88">
        <v>2.4789518460825E-2</v>
      </c>
      <c r="L167" s="91"/>
      <c r="M167" s="73"/>
      <c r="N167" s="77"/>
      <c r="O167" s="81"/>
      <c r="P167" s="88"/>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row>
    <row r="168" spans="1:141" s="7" customFormat="1" x14ac:dyDescent="0.2">
      <c r="A168" s="57" t="s">
        <v>197</v>
      </c>
      <c r="B168" s="73">
        <v>8.5425258470288465E-2</v>
      </c>
      <c r="C168" s="73">
        <v>8.4496028683537991E-2</v>
      </c>
      <c r="D168" s="73">
        <v>8.7221020573334529E-2</v>
      </c>
      <c r="E168" s="77">
        <v>5.6568626322045748E-2</v>
      </c>
      <c r="F168" s="77">
        <v>4.1277861866660402E-2</v>
      </c>
      <c r="G168" s="77">
        <v>3.6180824018098211E-2</v>
      </c>
      <c r="H168" s="81">
        <v>24</v>
      </c>
      <c r="I168" s="81">
        <v>21</v>
      </c>
      <c r="J168" s="81">
        <v>21</v>
      </c>
      <c r="K168" s="88">
        <v>3.6180824018098211E-2</v>
      </c>
      <c r="L168" s="91"/>
      <c r="M168" s="73"/>
      <c r="N168" s="77"/>
      <c r="O168" s="81"/>
      <c r="P168" s="88"/>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row>
    <row r="169" spans="1:141" s="48" customFormat="1" x14ac:dyDescent="0.2">
      <c r="A169" s="57" t="s">
        <v>142</v>
      </c>
      <c r="B169" s="73">
        <v>0.13409453673974189</v>
      </c>
      <c r="C169" s="73">
        <v>0.1433785386343763</v>
      </c>
      <c r="D169" s="73">
        <v>0.14458535419881388</v>
      </c>
      <c r="E169" s="77">
        <v>1.9386583893176927E-2</v>
      </c>
      <c r="F169" s="77">
        <v>1.7506883893770819E-2</v>
      </c>
      <c r="G169" s="77">
        <v>1.7848804898325965E-2</v>
      </c>
      <c r="H169" s="81">
        <v>63</v>
      </c>
      <c r="I169" s="81">
        <v>65</v>
      </c>
      <c r="J169" s="81">
        <v>65</v>
      </c>
      <c r="K169" s="88">
        <v>2.0777610608609505E-2</v>
      </c>
      <c r="L169" s="91"/>
      <c r="M169" s="74"/>
      <c r="N169" s="77"/>
      <c r="O169" s="81"/>
      <c r="P169" s="88"/>
      <c r="Q169" s="57"/>
      <c r="R169" s="57"/>
      <c r="S169" s="57"/>
      <c r="T169" s="57"/>
      <c r="U169" s="57"/>
      <c r="V169" s="57"/>
      <c r="W169" s="57"/>
      <c r="X169" s="57"/>
      <c r="Y169" s="57"/>
      <c r="Z169" s="57"/>
      <c r="AA169" s="91"/>
      <c r="AB169" s="91"/>
      <c r="AC169" s="91"/>
      <c r="AD169" s="91"/>
      <c r="AE169" s="91"/>
      <c r="AF169" s="91"/>
      <c r="AG169" s="91"/>
      <c r="AH169" s="91"/>
      <c r="AI169" s="91"/>
      <c r="AJ169" s="91"/>
      <c r="AK169" s="91"/>
      <c r="AL169" s="91"/>
      <c r="AM169" s="91"/>
      <c r="AN169" s="91"/>
      <c r="AO169" s="91"/>
      <c r="AP169" s="91"/>
      <c r="AQ169" s="91"/>
      <c r="AR169" s="91"/>
      <c r="AS169" s="91"/>
      <c r="AT169" s="91"/>
      <c r="AU169" s="91"/>
      <c r="AV169" s="91"/>
      <c r="AW169" s="91"/>
      <c r="AX169" s="91"/>
      <c r="AY169" s="91"/>
      <c r="AZ169" s="91"/>
      <c r="BA169" s="91"/>
      <c r="BB169" s="91"/>
      <c r="BC169" s="91"/>
      <c r="BD169" s="91"/>
      <c r="BE169" s="91"/>
      <c r="BF169" s="91"/>
      <c r="BG169" s="91"/>
      <c r="BH169" s="91"/>
      <c r="BI169" s="91"/>
      <c r="BJ169" s="91"/>
      <c r="BK169" s="91"/>
      <c r="BL169" s="91"/>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c r="DT169" s="91"/>
      <c r="DU169" s="91"/>
      <c r="DV169" s="91"/>
      <c r="DW169" s="91"/>
      <c r="DX169" s="91"/>
      <c r="DY169" s="91"/>
      <c r="DZ169" s="91"/>
      <c r="EA169" s="91"/>
      <c r="EB169" s="91"/>
      <c r="EC169" s="91"/>
      <c r="ED169" s="91"/>
      <c r="EE169" s="91"/>
      <c r="EF169" s="91"/>
      <c r="EG169" s="91"/>
    </row>
    <row r="170" spans="1:141" s="7" customFormat="1" x14ac:dyDescent="0.2">
      <c r="A170" s="57" t="s">
        <v>141</v>
      </c>
      <c r="B170" s="73">
        <v>0.14870100571525091</v>
      </c>
      <c r="C170" s="73">
        <v>0.15015428323034305</v>
      </c>
      <c r="D170" s="73">
        <v>0.14914544053484466</v>
      </c>
      <c r="E170" s="77">
        <v>1.6672452463017049E-2</v>
      </c>
      <c r="F170" s="77">
        <v>1.4749878584825122E-2</v>
      </c>
      <c r="G170" s="77">
        <v>1.5897526872005054E-2</v>
      </c>
      <c r="H170" s="81">
        <v>36</v>
      </c>
      <c r="I170" s="81">
        <v>40</v>
      </c>
      <c r="J170" s="81">
        <v>40</v>
      </c>
      <c r="K170" s="88">
        <v>1.94277573413137E-2</v>
      </c>
      <c r="L170" s="91"/>
      <c r="M170" s="57"/>
      <c r="N170" s="77"/>
      <c r="O170" s="81"/>
      <c r="P170" s="88"/>
      <c r="Q170" s="91"/>
      <c r="R170" s="91"/>
      <c r="S170" s="91"/>
      <c r="T170" s="91"/>
      <c r="U170" s="91"/>
      <c r="V170" s="91"/>
      <c r="W170" s="91"/>
      <c r="X170" s="91"/>
      <c r="Y170" s="91"/>
      <c r="Z170" s="91"/>
    </row>
    <row r="171" spans="1:141" x14ac:dyDescent="0.2">
      <c r="A171" s="57" t="s">
        <v>140</v>
      </c>
      <c r="B171" s="73">
        <v>8.4504195777885108E-2</v>
      </c>
      <c r="C171" s="73">
        <v>8.30067399159959E-2</v>
      </c>
      <c r="D171" s="73">
        <v>8.2380322214399879E-2</v>
      </c>
      <c r="E171" s="77">
        <v>1.5192628855552668E-2</v>
      </c>
      <c r="F171" s="77">
        <v>1.3923949882646142E-2</v>
      </c>
      <c r="G171" s="77">
        <v>1.4657998811229077E-2</v>
      </c>
      <c r="H171" s="81">
        <v>61</v>
      </c>
      <c r="I171" s="81">
        <v>62</v>
      </c>
      <c r="J171" s="81">
        <v>62</v>
      </c>
      <c r="K171" s="88">
        <v>1.6260901393651259E-2</v>
      </c>
      <c r="L171" s="91"/>
      <c r="N171" s="77"/>
      <c r="O171" s="81"/>
      <c r="P171" s="88"/>
      <c r="Q171" s="7"/>
      <c r="R171" s="7"/>
      <c r="S171" s="7"/>
      <c r="T171" s="7"/>
      <c r="U171" s="7"/>
      <c r="V171" s="7"/>
      <c r="W171" s="7"/>
      <c r="X171" s="7"/>
      <c r="Y171" s="7"/>
      <c r="Z171" s="7"/>
    </row>
    <row r="172" spans="1:141" x14ac:dyDescent="0.2">
      <c r="A172" s="57" t="s">
        <v>198</v>
      </c>
      <c r="B172" s="73">
        <v>0.1753568103039829</v>
      </c>
      <c r="C172" s="73">
        <v>0.17344522767793724</v>
      </c>
      <c r="D172" s="73">
        <v>0.17263035504487886</v>
      </c>
      <c r="E172" s="77">
        <v>9.5881799919372551E-3</v>
      </c>
      <c r="F172" s="77">
        <v>7.7602827707807876E-3</v>
      </c>
      <c r="G172" s="77">
        <v>8.3831595852151952E-3</v>
      </c>
      <c r="H172" s="81">
        <v>45</v>
      </c>
      <c r="I172" s="81">
        <v>44</v>
      </c>
      <c r="J172" s="81">
        <v>44</v>
      </c>
      <c r="K172" s="88">
        <v>9.8129301642799534E-3</v>
      </c>
      <c r="L172" s="91"/>
      <c r="M172" s="123"/>
      <c r="N172" s="77"/>
      <c r="O172" s="81"/>
      <c r="P172" s="88"/>
    </row>
    <row r="173" spans="1:141" x14ac:dyDescent="0.2">
      <c r="A173" s="57" t="s">
        <v>147</v>
      </c>
      <c r="B173" s="73">
        <v>3.2474302589434172E-2</v>
      </c>
      <c r="C173" s="73">
        <v>3.3401615898344145E-2</v>
      </c>
      <c r="D173" s="73">
        <v>3.3064046658806398E-2</v>
      </c>
      <c r="E173" s="77">
        <v>1.8654076364238249E-2</v>
      </c>
      <c r="F173" s="77">
        <v>1.7003660155293813E-2</v>
      </c>
      <c r="G173" s="77">
        <v>1.8255258653634449E-2</v>
      </c>
      <c r="H173" s="81">
        <v>27</v>
      </c>
      <c r="I173" s="81">
        <v>28</v>
      </c>
      <c r="J173" s="81">
        <v>28</v>
      </c>
      <c r="K173" s="88">
        <v>1.8255258653634449E-2</v>
      </c>
      <c r="L173" s="91"/>
      <c r="M173" s="123"/>
      <c r="N173" s="77"/>
      <c r="O173" s="81"/>
      <c r="P173" s="88"/>
    </row>
    <row r="174" spans="1:141" x14ac:dyDescent="0.2">
      <c r="A174" s="57" t="s">
        <v>1083</v>
      </c>
      <c r="B174" s="73">
        <v>4.7481078937391293E-2</v>
      </c>
      <c r="C174" s="73">
        <v>4.7525109544947923E-2</v>
      </c>
      <c r="D174" s="73">
        <v>4.731872392838489E-2</v>
      </c>
      <c r="E174" s="77">
        <v>2.9601990659864907E-2</v>
      </c>
      <c r="F174" s="77">
        <v>2.239285512769924E-2</v>
      </c>
      <c r="G174" s="77">
        <v>2.4626608293938996E-2</v>
      </c>
      <c r="H174" s="81">
        <v>28</v>
      </c>
      <c r="I174" s="81">
        <v>27</v>
      </c>
      <c r="J174" s="81">
        <v>27</v>
      </c>
      <c r="K174" s="88">
        <v>2.5794753515540648E-2</v>
      </c>
      <c r="L174" s="91"/>
      <c r="M174" s="123"/>
      <c r="N174" s="77"/>
      <c r="O174" s="83"/>
      <c r="P174" s="89"/>
    </row>
    <row r="175" spans="1:141" x14ac:dyDescent="0.2">
      <c r="A175" s="57" t="s">
        <v>145</v>
      </c>
      <c r="B175" s="73">
        <v>5.86906897963555E-2</v>
      </c>
      <c r="C175" s="73">
        <v>5.6151979491230845E-2</v>
      </c>
      <c r="D175" s="73">
        <v>5.6044536154058675E-2</v>
      </c>
      <c r="E175" s="77">
        <v>3.2091500595197955E-2</v>
      </c>
      <c r="F175" s="77">
        <v>2.9364298357864929E-2</v>
      </c>
      <c r="G175" s="77">
        <v>3.0620681822406109E-2</v>
      </c>
      <c r="H175" s="81">
        <v>28</v>
      </c>
      <c r="I175" s="81">
        <v>28</v>
      </c>
      <c r="J175" s="81">
        <v>28</v>
      </c>
      <c r="K175" s="88">
        <v>3.0620681822406109E-2</v>
      </c>
      <c r="L175" s="57"/>
      <c r="N175" s="77"/>
      <c r="O175" s="57"/>
      <c r="P175" s="57"/>
    </row>
    <row r="176" spans="1:141" x14ac:dyDescent="0.2">
      <c r="A176" s="57" t="s">
        <v>160</v>
      </c>
      <c r="B176" s="74">
        <v>1</v>
      </c>
      <c r="C176" s="74">
        <v>0.99999998101293064</v>
      </c>
      <c r="D176" s="74">
        <v>1.0000000375903582</v>
      </c>
      <c r="E176" s="78">
        <v>1.509483244254472E-2</v>
      </c>
      <c r="F176" s="78">
        <v>1.3050544088612892E-2</v>
      </c>
      <c r="G176" s="78">
        <v>1.3915550082044563E-2</v>
      </c>
      <c r="H176" s="82">
        <v>385</v>
      </c>
      <c r="I176" s="83">
        <v>394</v>
      </c>
      <c r="J176" s="83">
        <v>394</v>
      </c>
      <c r="K176" s="89">
        <v>1.8343856963372825E-2</v>
      </c>
      <c r="L176" s="57"/>
      <c r="N176" s="77"/>
      <c r="O176" s="57"/>
      <c r="P176" s="57"/>
    </row>
    <row r="177" spans="1:16" x14ac:dyDescent="0.2">
      <c r="A177" s="57"/>
      <c r="B177" s="74"/>
      <c r="C177" s="74"/>
      <c r="D177" s="74"/>
      <c r="E177" s="78"/>
      <c r="F177" s="78"/>
      <c r="G177" s="78"/>
      <c r="H177" s="82"/>
      <c r="I177" s="83"/>
      <c r="J177" s="83"/>
      <c r="K177" s="89"/>
      <c r="L177" s="57"/>
      <c r="N177" s="77"/>
      <c r="O177" s="57"/>
      <c r="P177" s="57"/>
    </row>
    <row r="178" spans="1:16" x14ac:dyDescent="0.2">
      <c r="A178" s="141"/>
      <c r="B178" s="64"/>
      <c r="C178" s="64"/>
      <c r="D178" s="64"/>
      <c r="E178" s="64"/>
      <c r="F178" s="64"/>
      <c r="G178" s="61"/>
      <c r="H178" s="65"/>
      <c r="I178" s="65"/>
      <c r="J178" s="66"/>
      <c r="K178" s="57"/>
      <c r="L178" s="57"/>
      <c r="N178" s="78"/>
      <c r="O178" s="91"/>
      <c r="P178" s="91"/>
    </row>
    <row r="179" spans="1:16" x14ac:dyDescent="0.2">
      <c r="A179" s="141"/>
      <c r="B179" s="64"/>
      <c r="C179" s="64"/>
      <c r="D179" s="64"/>
      <c r="E179" s="64"/>
      <c r="F179" s="64"/>
      <c r="G179" s="61"/>
      <c r="H179" s="65"/>
      <c r="I179" s="65"/>
      <c r="J179" s="66"/>
      <c r="K179" s="57"/>
      <c r="L179" s="57"/>
      <c r="N179" s="57"/>
      <c r="O179" s="7"/>
      <c r="P179" s="7"/>
    </row>
    <row r="180" spans="1:16" x14ac:dyDescent="0.2">
      <c r="A180" s="38" t="s">
        <v>136</v>
      </c>
      <c r="B180" s="90" t="s">
        <v>160</v>
      </c>
      <c r="C180" s="5" t="s">
        <v>181</v>
      </c>
      <c r="D180" s="5" t="s">
        <v>182</v>
      </c>
      <c r="E180" s="5" t="s">
        <v>192</v>
      </c>
      <c r="F180" s="12" t="s">
        <v>183</v>
      </c>
      <c r="G180" s="12" t="s">
        <v>184</v>
      </c>
      <c r="H180" s="59" t="s">
        <v>1</v>
      </c>
      <c r="I180" s="123" t="s">
        <v>137</v>
      </c>
      <c r="J180" s="123"/>
      <c r="K180" s="123"/>
    </row>
    <row r="181" spans="1:16" x14ac:dyDescent="0.2">
      <c r="A181" s="38" t="s">
        <v>202</v>
      </c>
      <c r="B181" s="90" t="s">
        <v>1</v>
      </c>
      <c r="C181" s="5"/>
      <c r="D181" s="5" t="s">
        <v>185</v>
      </c>
      <c r="E181" s="5"/>
      <c r="F181" s="12" t="s">
        <v>186</v>
      </c>
      <c r="G181" s="12" t="s">
        <v>186</v>
      </c>
      <c r="H181" s="59" t="s">
        <v>171</v>
      </c>
      <c r="I181" s="123" t="s">
        <v>539</v>
      </c>
      <c r="J181" s="123"/>
      <c r="K181" s="123"/>
      <c r="L181" s="123"/>
      <c r="N181" s="123"/>
    </row>
    <row r="182" spans="1:16" ht="14.1" customHeight="1" x14ac:dyDescent="0.2">
      <c r="A182" s="38"/>
      <c r="B182" s="90" t="s">
        <v>200</v>
      </c>
      <c r="C182" s="5"/>
      <c r="D182" s="5" t="s">
        <v>187</v>
      </c>
      <c r="E182" s="5"/>
      <c r="F182" s="12" t="s">
        <v>188</v>
      </c>
      <c r="G182" s="97" t="s">
        <v>188</v>
      </c>
      <c r="H182" s="20" t="s">
        <v>105</v>
      </c>
      <c r="I182" s="123"/>
      <c r="J182" s="123"/>
      <c r="K182" s="123"/>
      <c r="L182" s="123"/>
      <c r="N182" s="123"/>
    </row>
    <row r="183" spans="1:16" customFormat="1" x14ac:dyDescent="0.2">
      <c r="A183" s="107" t="s">
        <v>1136</v>
      </c>
      <c r="B183" s="107"/>
      <c r="C183" s="107" t="s">
        <v>1123</v>
      </c>
      <c r="D183" s="107" t="s">
        <v>579</v>
      </c>
      <c r="E183" s="107" t="s">
        <v>1137</v>
      </c>
      <c r="F183" s="94">
        <v>1.71</v>
      </c>
      <c r="G183" s="94">
        <v>1.61</v>
      </c>
      <c r="H183" s="95">
        <v>6.211180124223592E-2</v>
      </c>
      <c r="I183" s="107" t="s">
        <v>145</v>
      </c>
    </row>
    <row r="184" spans="1:16" customFormat="1" x14ac:dyDescent="0.2">
      <c r="A184" s="107" t="s">
        <v>1126</v>
      </c>
      <c r="B184" s="107"/>
      <c r="C184" s="107" t="s">
        <v>1123</v>
      </c>
      <c r="D184" s="107" t="s">
        <v>579</v>
      </c>
      <c r="E184" s="107" t="s">
        <v>1127</v>
      </c>
      <c r="F184" s="94">
        <v>5.56</v>
      </c>
      <c r="G184" s="94">
        <v>5.24</v>
      </c>
      <c r="H184" s="95">
        <v>6.1068702290076216E-2</v>
      </c>
      <c r="I184" s="107" t="s">
        <v>795</v>
      </c>
    </row>
    <row r="185" spans="1:16" customFormat="1" x14ac:dyDescent="0.2">
      <c r="A185" s="107" t="s">
        <v>1138</v>
      </c>
      <c r="B185" s="107"/>
      <c r="C185" s="107" t="s">
        <v>1123</v>
      </c>
      <c r="D185" s="107" t="s">
        <v>579</v>
      </c>
      <c r="E185" s="107" t="s">
        <v>1139</v>
      </c>
      <c r="F185" s="94">
        <v>5.12</v>
      </c>
      <c r="G185" s="94">
        <v>4.5199999999999996</v>
      </c>
      <c r="H185" s="95">
        <v>0.13274336283185861</v>
      </c>
      <c r="I185" s="107" t="s">
        <v>141</v>
      </c>
    </row>
    <row r="186" spans="1:16" customFormat="1" x14ac:dyDescent="0.2">
      <c r="A186" s="107" t="s">
        <v>987</v>
      </c>
      <c r="B186" s="107" t="s">
        <v>841</v>
      </c>
      <c r="C186" s="107" t="s">
        <v>1123</v>
      </c>
      <c r="D186" s="107" t="s">
        <v>579</v>
      </c>
      <c r="E186" s="107" t="s">
        <v>209</v>
      </c>
      <c r="F186" s="94">
        <v>1.6</v>
      </c>
      <c r="G186" s="94">
        <v>1.48</v>
      </c>
      <c r="H186" s="95">
        <v>8.1081081081081141E-2</v>
      </c>
      <c r="I186" s="107" t="s">
        <v>143</v>
      </c>
    </row>
    <row r="187" spans="1:16" customFormat="1" x14ac:dyDescent="0.2">
      <c r="A187" s="107" t="s">
        <v>1152</v>
      </c>
      <c r="B187" s="107"/>
      <c r="C187" s="107" t="s">
        <v>1123</v>
      </c>
      <c r="D187" s="107" t="s">
        <v>579</v>
      </c>
      <c r="E187" s="107" t="s">
        <v>1153</v>
      </c>
      <c r="F187" s="94">
        <v>2.04</v>
      </c>
      <c r="G187" s="94">
        <v>1.92</v>
      </c>
      <c r="H187" s="95">
        <v>6.25E-2</v>
      </c>
      <c r="I187" s="107" t="s">
        <v>142</v>
      </c>
    </row>
    <row r="188" spans="1:16" customFormat="1" x14ac:dyDescent="0.2">
      <c r="A188" s="107" t="s">
        <v>1130</v>
      </c>
      <c r="B188" s="107"/>
      <c r="C188" s="107" t="s">
        <v>1123</v>
      </c>
      <c r="D188" s="107" t="s">
        <v>579</v>
      </c>
      <c r="E188" s="107" t="s">
        <v>1132</v>
      </c>
      <c r="F188" s="94">
        <v>19.52</v>
      </c>
      <c r="G188" s="94">
        <v>16.52</v>
      </c>
      <c r="H188" s="95">
        <v>0.18159806295399505</v>
      </c>
      <c r="I188" s="107" t="s">
        <v>142</v>
      </c>
    </row>
    <row r="189" spans="1:16" customFormat="1" x14ac:dyDescent="0.2">
      <c r="A189" s="107" t="s">
        <v>1154</v>
      </c>
      <c r="B189" s="107"/>
      <c r="C189" s="107" t="s">
        <v>1123</v>
      </c>
      <c r="D189" s="107" t="s">
        <v>579</v>
      </c>
      <c r="E189" s="107" t="s">
        <v>1155</v>
      </c>
      <c r="F189" s="94">
        <v>0.8</v>
      </c>
      <c r="G189" s="94">
        <v>0.72</v>
      </c>
      <c r="H189" s="95">
        <v>0.11111111111111116</v>
      </c>
      <c r="I189" s="107" t="s">
        <v>142</v>
      </c>
    </row>
    <row r="190" spans="1:16" customFormat="1" x14ac:dyDescent="0.2">
      <c r="A190" s="107" t="s">
        <v>993</v>
      </c>
      <c r="B190" s="107" t="s">
        <v>841</v>
      </c>
      <c r="C190" s="107" t="s">
        <v>1123</v>
      </c>
      <c r="D190" s="107" t="s">
        <v>579</v>
      </c>
      <c r="E190" s="107" t="s">
        <v>575</v>
      </c>
      <c r="F190" s="94">
        <v>5.68</v>
      </c>
      <c r="G190" s="94">
        <v>5.36</v>
      </c>
      <c r="H190" s="95">
        <v>5.9701492537313383E-2</v>
      </c>
      <c r="I190" s="107" t="s">
        <v>197</v>
      </c>
    </row>
    <row r="191" spans="1:16" customFormat="1" x14ac:dyDescent="0.2">
      <c r="A191" s="107" t="s">
        <v>1171</v>
      </c>
      <c r="B191" s="107"/>
      <c r="C191" s="107" t="s">
        <v>1123</v>
      </c>
      <c r="D191" s="107" t="s">
        <v>579</v>
      </c>
      <c r="E191" s="107" t="s">
        <v>809</v>
      </c>
      <c r="F191" s="94">
        <v>1.05</v>
      </c>
      <c r="G191" s="94">
        <v>1.01</v>
      </c>
      <c r="H191" s="95">
        <v>3.9603960396039639E-2</v>
      </c>
      <c r="I191" s="107" t="s">
        <v>143</v>
      </c>
    </row>
    <row r="192" spans="1:16" customFormat="1" x14ac:dyDescent="0.2">
      <c r="A192" s="107" t="s">
        <v>1179</v>
      </c>
      <c r="B192" s="107" t="s">
        <v>841</v>
      </c>
      <c r="C192" s="107" t="s">
        <v>1123</v>
      </c>
      <c r="D192" s="107" t="s">
        <v>579</v>
      </c>
      <c r="E192" s="107" t="s">
        <v>308</v>
      </c>
      <c r="F192" s="94">
        <v>2.76</v>
      </c>
      <c r="G192" s="94">
        <v>2.52</v>
      </c>
      <c r="H192" s="95">
        <f>F192/G192-1</f>
        <v>9.5238095238095122E-2</v>
      </c>
      <c r="I192" s="107" t="s">
        <v>142</v>
      </c>
    </row>
    <row r="193" spans="1:9" customFormat="1" x14ac:dyDescent="0.2">
      <c r="A193" s="107" t="s">
        <v>1172</v>
      </c>
      <c r="B193" s="107"/>
      <c r="C193" s="107" t="s">
        <v>1123</v>
      </c>
      <c r="D193" s="107" t="s">
        <v>579</v>
      </c>
      <c r="E193" s="107" t="s">
        <v>1173</v>
      </c>
      <c r="F193" s="94">
        <v>1.84</v>
      </c>
      <c r="G193" s="94">
        <v>1.74</v>
      </c>
      <c r="H193" s="95">
        <v>5.7471264367816133E-2</v>
      </c>
      <c r="I193" s="107" t="s">
        <v>145</v>
      </c>
    </row>
    <row r="194" spans="1:9" customFormat="1" x14ac:dyDescent="0.2">
      <c r="A194" s="107" t="s">
        <v>1156</v>
      </c>
      <c r="B194" s="107"/>
      <c r="C194" s="107" t="s">
        <v>1123</v>
      </c>
      <c r="D194" s="107" t="s">
        <v>579</v>
      </c>
      <c r="E194" s="107" t="s">
        <v>1157</v>
      </c>
      <c r="F194" s="94">
        <v>1.08</v>
      </c>
      <c r="G194" s="94">
        <v>1</v>
      </c>
      <c r="H194" s="95">
        <v>8.0000000000000071E-2</v>
      </c>
      <c r="I194" s="107" t="s">
        <v>866</v>
      </c>
    </row>
    <row r="195" spans="1:9" customFormat="1" x14ac:dyDescent="0.2">
      <c r="A195" s="107" t="s">
        <v>956</v>
      </c>
      <c r="B195" s="107" t="s">
        <v>841</v>
      </c>
      <c r="C195" s="107" t="s">
        <v>1123</v>
      </c>
      <c r="D195" s="107" t="s">
        <v>579</v>
      </c>
      <c r="E195" s="107" t="s">
        <v>191</v>
      </c>
      <c r="F195" s="94">
        <v>3.16</v>
      </c>
      <c r="G195" s="94">
        <v>3.1</v>
      </c>
      <c r="H195" s="95">
        <v>1.9354838709677358E-2</v>
      </c>
      <c r="I195" s="107" t="s">
        <v>145</v>
      </c>
    </row>
    <row r="196" spans="1:9" customFormat="1" x14ac:dyDescent="0.2">
      <c r="A196" s="107" t="s">
        <v>1180</v>
      </c>
      <c r="B196" s="107"/>
      <c r="C196" s="107" t="s">
        <v>1123</v>
      </c>
      <c r="D196" s="107" t="s">
        <v>579</v>
      </c>
      <c r="E196" s="107" t="s">
        <v>1181</v>
      </c>
      <c r="F196" s="94">
        <v>2.67</v>
      </c>
      <c r="G196" s="94">
        <v>2.52</v>
      </c>
      <c r="H196" s="95">
        <f>F196/G196-1</f>
        <v>5.9523809523809534E-2</v>
      </c>
      <c r="I196" s="107" t="s">
        <v>145</v>
      </c>
    </row>
    <row r="197" spans="1:9" customFormat="1" x14ac:dyDescent="0.2">
      <c r="A197" s="107" t="s">
        <v>1131</v>
      </c>
      <c r="B197" s="107"/>
      <c r="C197" s="107" t="s">
        <v>1123</v>
      </c>
      <c r="D197" s="107" t="s">
        <v>579</v>
      </c>
      <c r="E197" s="107" t="s">
        <v>883</v>
      </c>
      <c r="F197" s="94">
        <v>1.24</v>
      </c>
      <c r="G197" s="94">
        <v>1.1200000000000001</v>
      </c>
      <c r="H197" s="95">
        <v>0.10714285714285698</v>
      </c>
      <c r="I197" s="107" t="s">
        <v>140</v>
      </c>
    </row>
    <row r="198" spans="1:9" customFormat="1" x14ac:dyDescent="0.2">
      <c r="A198" s="107" t="s">
        <v>1174</v>
      </c>
      <c r="B198" s="107"/>
      <c r="C198" s="107" t="s">
        <v>1123</v>
      </c>
      <c r="D198" s="107" t="s">
        <v>579</v>
      </c>
      <c r="E198" s="107" t="s">
        <v>1175</v>
      </c>
      <c r="F198" s="94">
        <v>1.88</v>
      </c>
      <c r="G198" s="94">
        <v>1.56</v>
      </c>
      <c r="H198" s="95">
        <v>0.20512820512820507</v>
      </c>
      <c r="I198" s="107" t="s">
        <v>198</v>
      </c>
    </row>
    <row r="199" spans="1:9" customFormat="1" x14ac:dyDescent="0.2">
      <c r="A199" s="107" t="s">
        <v>1140</v>
      </c>
      <c r="B199" s="107"/>
      <c r="C199" s="107" t="s">
        <v>1123</v>
      </c>
      <c r="D199" s="107" t="s">
        <v>579</v>
      </c>
      <c r="E199" s="107" t="s">
        <v>1141</v>
      </c>
      <c r="F199" s="94">
        <v>0.48</v>
      </c>
      <c r="G199" s="94">
        <v>0.18</v>
      </c>
      <c r="H199" s="95">
        <v>1.6666666666666665</v>
      </c>
      <c r="I199" s="107" t="s">
        <v>197</v>
      </c>
    </row>
    <row r="200" spans="1:9" customFormat="1" x14ac:dyDescent="0.2">
      <c r="A200" s="107" t="s">
        <v>1158</v>
      </c>
      <c r="B200" s="107"/>
      <c r="C200" s="107" t="s">
        <v>1123</v>
      </c>
      <c r="D200" s="107" t="s">
        <v>579</v>
      </c>
      <c r="E200" s="107" t="s">
        <v>1159</v>
      </c>
      <c r="F200" s="92">
        <v>2.2400000000000002</v>
      </c>
      <c r="G200" s="92">
        <v>1.92</v>
      </c>
      <c r="H200" s="93">
        <v>0.16666666666666674</v>
      </c>
      <c r="I200" s="107" t="s">
        <v>141</v>
      </c>
    </row>
    <row r="201" spans="1:9" customFormat="1" x14ac:dyDescent="0.2">
      <c r="A201" s="107" t="s">
        <v>1160</v>
      </c>
      <c r="B201" s="107"/>
      <c r="C201" s="107" t="s">
        <v>1123</v>
      </c>
      <c r="D201" s="107" t="s">
        <v>579</v>
      </c>
      <c r="E201" s="107" t="s">
        <v>1161</v>
      </c>
      <c r="F201" s="94">
        <v>1.46</v>
      </c>
      <c r="G201" s="94">
        <v>1.39</v>
      </c>
      <c r="H201" s="95">
        <v>5.0359712230215958E-2</v>
      </c>
      <c r="I201" s="107" t="s">
        <v>198</v>
      </c>
    </row>
    <row r="202" spans="1:9" customFormat="1" x14ac:dyDescent="0.2">
      <c r="A202" s="107" t="s">
        <v>1142</v>
      </c>
      <c r="B202" s="107"/>
      <c r="C202" s="107" t="s">
        <v>1123</v>
      </c>
      <c r="D202" s="107" t="s">
        <v>579</v>
      </c>
      <c r="E202" s="107" t="s">
        <v>1143</v>
      </c>
      <c r="F202" s="94">
        <v>1.6</v>
      </c>
      <c r="G202" s="94">
        <v>1.2</v>
      </c>
      <c r="H202" s="95">
        <v>0.33333333333333348</v>
      </c>
      <c r="I202" s="107" t="s">
        <v>140</v>
      </c>
    </row>
    <row r="203" spans="1:9" customFormat="1" x14ac:dyDescent="0.2">
      <c r="A203" s="107" t="s">
        <v>1162</v>
      </c>
      <c r="B203" s="107"/>
      <c r="C203" s="107" t="s">
        <v>1123</v>
      </c>
      <c r="D203" s="107" t="s">
        <v>579</v>
      </c>
      <c r="E203" s="107" t="s">
        <v>1163</v>
      </c>
      <c r="F203" s="94">
        <v>0.92</v>
      </c>
      <c r="G203" s="94">
        <v>0.84</v>
      </c>
      <c r="H203" s="95">
        <v>9.5238095238095344E-2</v>
      </c>
      <c r="I203" s="107" t="s">
        <v>140</v>
      </c>
    </row>
    <row r="204" spans="1:9" customFormat="1" x14ac:dyDescent="0.2">
      <c r="A204" s="107" t="s">
        <v>1176</v>
      </c>
      <c r="B204" s="107"/>
      <c r="C204" s="107" t="s">
        <v>1123</v>
      </c>
      <c r="D204" s="107" t="s">
        <v>579</v>
      </c>
      <c r="E204" s="107" t="s">
        <v>1177</v>
      </c>
      <c r="F204" s="94">
        <v>0.84</v>
      </c>
      <c r="G204" s="94">
        <v>0.8</v>
      </c>
      <c r="H204" s="95">
        <v>4.9999999999999822E-2</v>
      </c>
      <c r="I204" s="107" t="s">
        <v>198</v>
      </c>
    </row>
    <row r="205" spans="1:9" customFormat="1" x14ac:dyDescent="0.2">
      <c r="A205" s="107" t="s">
        <v>957</v>
      </c>
      <c r="B205" s="107" t="s">
        <v>841</v>
      </c>
      <c r="C205" s="107" t="s">
        <v>1123</v>
      </c>
      <c r="D205" s="107" t="s">
        <v>579</v>
      </c>
      <c r="E205" s="107" t="s">
        <v>263</v>
      </c>
      <c r="F205" s="94">
        <v>4.6399999999999997</v>
      </c>
      <c r="G205" s="94">
        <v>4.5599999999999996</v>
      </c>
      <c r="H205" s="95">
        <v>1.7543859649122862E-2</v>
      </c>
      <c r="I205" s="107" t="s">
        <v>143</v>
      </c>
    </row>
    <row r="206" spans="1:9" customFormat="1" x14ac:dyDescent="0.2">
      <c r="A206" s="107" t="s">
        <v>1128</v>
      </c>
      <c r="B206" s="107"/>
      <c r="C206" s="107" t="s">
        <v>1123</v>
      </c>
      <c r="D206" s="107" t="s">
        <v>579</v>
      </c>
      <c r="E206" s="107" t="s">
        <v>1129</v>
      </c>
      <c r="F206" s="94">
        <v>1.5</v>
      </c>
      <c r="G206" s="94">
        <v>1</v>
      </c>
      <c r="H206" s="95">
        <v>0.5</v>
      </c>
      <c r="I206" s="107" t="s">
        <v>146</v>
      </c>
    </row>
    <row r="207" spans="1:9" customFormat="1" x14ac:dyDescent="0.2">
      <c r="A207" s="107" t="s">
        <v>1144</v>
      </c>
      <c r="B207" s="107"/>
      <c r="C207" s="107" t="s">
        <v>1123</v>
      </c>
      <c r="D207" s="107" t="s">
        <v>579</v>
      </c>
      <c r="E207" s="107" t="s">
        <v>1145</v>
      </c>
      <c r="F207" s="94">
        <v>0.22</v>
      </c>
      <c r="G207" s="94">
        <v>0.18</v>
      </c>
      <c r="H207" s="95">
        <v>0.22222222222222232</v>
      </c>
      <c r="I207" s="107" t="s">
        <v>197</v>
      </c>
    </row>
    <row r="208" spans="1:9" customFormat="1" x14ac:dyDescent="0.2">
      <c r="A208" s="107" t="s">
        <v>1146</v>
      </c>
      <c r="B208" s="107"/>
      <c r="C208" s="107" t="s">
        <v>1123</v>
      </c>
      <c r="D208" s="107" t="s">
        <v>579</v>
      </c>
      <c r="E208" s="107" t="s">
        <v>1147</v>
      </c>
      <c r="F208" s="92">
        <v>2.8</v>
      </c>
      <c r="G208" s="92">
        <v>2.64</v>
      </c>
      <c r="H208" s="95">
        <v>6.0606060606060552E-2</v>
      </c>
      <c r="I208" s="107" t="s">
        <v>142</v>
      </c>
    </row>
    <row r="209" spans="1:26" customFormat="1" x14ac:dyDescent="0.2">
      <c r="A209" s="107" t="s">
        <v>1164</v>
      </c>
      <c r="B209" s="107"/>
      <c r="C209" s="107" t="s">
        <v>1123</v>
      </c>
      <c r="D209" s="107" t="s">
        <v>579</v>
      </c>
      <c r="E209" s="107" t="s">
        <v>1165</v>
      </c>
      <c r="F209" s="94">
        <v>0.94</v>
      </c>
      <c r="G209" s="94">
        <v>0.88</v>
      </c>
      <c r="H209" s="95">
        <v>6.8181818181818121E-2</v>
      </c>
      <c r="I209" s="107" t="s">
        <v>145</v>
      </c>
    </row>
    <row r="210" spans="1:26" customFormat="1" x14ac:dyDescent="0.2">
      <c r="A210" s="107" t="s">
        <v>1148</v>
      </c>
      <c r="B210" s="107"/>
      <c r="C210" s="107" t="s">
        <v>1123</v>
      </c>
      <c r="D210" s="107" t="s">
        <v>579</v>
      </c>
      <c r="E210" s="107" t="s">
        <v>1149</v>
      </c>
      <c r="F210" s="94">
        <v>1.4</v>
      </c>
      <c r="G210" s="94">
        <v>1.3</v>
      </c>
      <c r="H210" s="95">
        <v>7.6923076923076872E-2</v>
      </c>
      <c r="I210" s="107" t="s">
        <v>145</v>
      </c>
    </row>
    <row r="211" spans="1:26" customFormat="1" x14ac:dyDescent="0.2">
      <c r="A211" s="107" t="s">
        <v>1133</v>
      </c>
      <c r="B211" s="107"/>
      <c r="C211" s="107" t="s">
        <v>1123</v>
      </c>
      <c r="D211" s="107" t="s">
        <v>579</v>
      </c>
      <c r="E211" s="107" t="s">
        <v>1134</v>
      </c>
      <c r="F211" s="94">
        <v>6.83</v>
      </c>
      <c r="G211" s="94">
        <v>2.48</v>
      </c>
      <c r="H211" s="95">
        <v>1.754032258064516</v>
      </c>
      <c r="I211" s="107" t="s">
        <v>197</v>
      </c>
    </row>
    <row r="212" spans="1:26" customFormat="1" x14ac:dyDescent="0.2">
      <c r="A212" s="131" t="s">
        <v>1166</v>
      </c>
      <c r="B212" s="107"/>
      <c r="C212" s="107" t="s">
        <v>1123</v>
      </c>
      <c r="D212" s="107" t="s">
        <v>579</v>
      </c>
      <c r="E212" s="107" t="s">
        <v>1167</v>
      </c>
      <c r="F212" s="94">
        <v>0.44</v>
      </c>
      <c r="G212" s="94">
        <v>0.4</v>
      </c>
      <c r="H212" s="95">
        <v>9.9999999999999867E-2</v>
      </c>
      <c r="I212" s="107" t="s">
        <v>198</v>
      </c>
    </row>
    <row r="213" spans="1:26" customFormat="1" x14ac:dyDescent="0.2">
      <c r="A213" s="107" t="s">
        <v>1168</v>
      </c>
      <c r="B213" s="107"/>
      <c r="C213" s="107" t="s">
        <v>1123</v>
      </c>
      <c r="D213" s="107" t="s">
        <v>579</v>
      </c>
      <c r="E213" s="107" t="s">
        <v>1169</v>
      </c>
      <c r="F213" s="92">
        <v>3.68</v>
      </c>
      <c r="G213" s="92">
        <v>2.08</v>
      </c>
      <c r="H213" s="95">
        <v>0.76923076923076916</v>
      </c>
      <c r="I213" s="107" t="s">
        <v>146</v>
      </c>
    </row>
    <row r="214" spans="1:26" customFormat="1" x14ac:dyDescent="0.2">
      <c r="A214" s="107" t="s">
        <v>1122</v>
      </c>
      <c r="B214" s="107"/>
      <c r="C214" s="107" t="s">
        <v>1123</v>
      </c>
      <c r="D214" s="107" t="s">
        <v>579</v>
      </c>
      <c r="E214" s="107" t="s">
        <v>1124</v>
      </c>
      <c r="F214" s="94">
        <v>0.48</v>
      </c>
      <c r="G214" s="94">
        <v>0.44</v>
      </c>
      <c r="H214" s="95">
        <v>9.0909090909090828E-2</v>
      </c>
      <c r="I214" s="107" t="s">
        <v>141</v>
      </c>
    </row>
    <row r="215" spans="1:26" customFormat="1" x14ac:dyDescent="0.2">
      <c r="A215" s="107" t="s">
        <v>1150</v>
      </c>
      <c r="B215" s="107"/>
      <c r="C215" s="107" t="s">
        <v>1123</v>
      </c>
      <c r="D215" s="107" t="s">
        <v>579</v>
      </c>
      <c r="E215" s="107" t="s">
        <v>1151</v>
      </c>
      <c r="F215" s="92">
        <v>1</v>
      </c>
      <c r="G215" s="92">
        <v>0.8</v>
      </c>
      <c r="H215" s="95">
        <v>0.25</v>
      </c>
      <c r="I215" s="107" t="s">
        <v>142</v>
      </c>
    </row>
    <row r="216" spans="1:26" customFormat="1" x14ac:dyDescent="0.2">
      <c r="A216" s="107"/>
      <c r="B216" s="107"/>
      <c r="C216" s="107"/>
      <c r="D216" s="107"/>
      <c r="E216" s="107"/>
      <c r="F216" s="94"/>
      <c r="G216" s="94"/>
      <c r="H216" s="94"/>
      <c r="I216" s="107"/>
    </row>
    <row r="217" spans="1:26" x14ac:dyDescent="0.2">
      <c r="A217" s="67" t="s">
        <v>1170</v>
      </c>
      <c r="B217" s="98"/>
      <c r="C217" s="98"/>
      <c r="D217" s="98"/>
      <c r="F217" s="139"/>
      <c r="G217" s="140"/>
      <c r="H217" s="136"/>
      <c r="Q217"/>
      <c r="R217"/>
      <c r="S217"/>
      <c r="T217"/>
      <c r="U217"/>
      <c r="V217"/>
      <c r="W217"/>
      <c r="X217"/>
      <c r="Y217"/>
      <c r="Z217"/>
    </row>
    <row r="218" spans="1:26" x14ac:dyDescent="0.2">
      <c r="A218" s="67"/>
      <c r="B218" s="98"/>
      <c r="C218" s="98"/>
      <c r="D218" s="98"/>
      <c r="F218" s="139"/>
      <c r="G218" s="140"/>
      <c r="H218" s="136"/>
    </row>
    <row r="219" spans="1:26" x14ac:dyDescent="0.2">
      <c r="A219" s="6"/>
      <c r="B219" s="98"/>
      <c r="C219" s="98"/>
      <c r="D219" s="136"/>
      <c r="E219" s="98"/>
      <c r="F219" s="98"/>
      <c r="G219" s="98"/>
      <c r="H219" s="98"/>
      <c r="I219" s="48"/>
      <c r="J219" s="48"/>
      <c r="K219" s="48"/>
      <c r="L219" s="48"/>
    </row>
    <row r="220" spans="1:26" x14ac:dyDescent="0.2">
      <c r="A220" s="279" t="s">
        <v>617</v>
      </c>
      <c r="B220" s="279"/>
      <c r="C220" s="279"/>
      <c r="D220" s="279"/>
      <c r="E220" s="279"/>
      <c r="F220" s="279"/>
      <c r="G220" s="279"/>
      <c r="H220" s="279"/>
      <c r="I220" s="279"/>
      <c r="J220" s="279"/>
      <c r="K220" s="279"/>
      <c r="L220" s="279"/>
    </row>
    <row r="221" spans="1:26" x14ac:dyDescent="0.2">
      <c r="A221" s="279"/>
      <c r="B221" s="279"/>
      <c r="C221" s="279"/>
      <c r="D221" s="279"/>
      <c r="E221" s="279"/>
      <c r="F221" s="279"/>
      <c r="G221" s="279"/>
      <c r="H221" s="279"/>
      <c r="I221" s="279"/>
      <c r="J221" s="279"/>
      <c r="K221" s="279"/>
      <c r="L221" s="279"/>
    </row>
    <row r="222" spans="1:26" x14ac:dyDescent="0.2">
      <c r="A222" s="279"/>
      <c r="B222" s="279"/>
      <c r="C222" s="279"/>
      <c r="D222" s="279"/>
      <c r="E222" s="279"/>
      <c r="F222" s="279"/>
      <c r="G222" s="279"/>
      <c r="H222" s="279"/>
      <c r="I222" s="279"/>
      <c r="J222" s="279"/>
      <c r="K222" s="279"/>
      <c r="L222" s="279"/>
    </row>
    <row r="223" spans="1:26" x14ac:dyDescent="0.2">
      <c r="A223" s="279"/>
      <c r="B223" s="279"/>
      <c r="C223" s="279"/>
      <c r="D223" s="279"/>
      <c r="E223" s="279"/>
      <c r="F223" s="279"/>
      <c r="G223" s="279"/>
      <c r="H223" s="279"/>
      <c r="I223" s="279"/>
      <c r="J223" s="279"/>
      <c r="K223" s="279"/>
      <c r="L223" s="279"/>
    </row>
    <row r="224" spans="1:26" x14ac:dyDescent="0.2">
      <c r="A224" s="279"/>
      <c r="B224" s="279"/>
      <c r="C224" s="279"/>
      <c r="D224" s="279"/>
      <c r="E224" s="279"/>
      <c r="F224" s="279"/>
      <c r="G224" s="279"/>
      <c r="H224" s="279"/>
      <c r="I224" s="279"/>
      <c r="J224" s="279"/>
      <c r="K224" s="279"/>
      <c r="L224" s="279"/>
    </row>
    <row r="225" spans="1:12" x14ac:dyDescent="0.2">
      <c r="A225" s="279"/>
      <c r="B225" s="279"/>
      <c r="C225" s="279"/>
      <c r="D225" s="279"/>
      <c r="E225" s="279"/>
      <c r="F225" s="279"/>
      <c r="G225" s="279"/>
      <c r="H225" s="279"/>
      <c r="I225" s="279"/>
      <c r="J225" s="279"/>
      <c r="K225" s="279"/>
      <c r="L225" s="279"/>
    </row>
    <row r="226" spans="1:12" x14ac:dyDescent="0.2">
      <c r="A226" s="279"/>
      <c r="B226" s="279"/>
      <c r="C226" s="279"/>
      <c r="D226" s="279"/>
      <c r="E226" s="279"/>
      <c r="F226" s="279"/>
      <c r="G226" s="279"/>
      <c r="H226" s="279"/>
      <c r="I226" s="279"/>
      <c r="J226" s="279"/>
      <c r="K226" s="279"/>
      <c r="L226" s="279"/>
    </row>
    <row r="227" spans="1:12" x14ac:dyDescent="0.2">
      <c r="A227" s="279"/>
      <c r="B227" s="279"/>
      <c r="C227" s="279"/>
      <c r="D227" s="279"/>
      <c r="E227" s="279"/>
      <c r="F227" s="279"/>
      <c r="G227" s="279"/>
      <c r="H227" s="279"/>
      <c r="I227" s="279"/>
      <c r="J227" s="279"/>
      <c r="K227" s="279"/>
      <c r="L227" s="279"/>
    </row>
    <row r="228" spans="1:12" x14ac:dyDescent="0.2">
      <c r="A228" s="279"/>
      <c r="B228" s="279"/>
      <c r="C228" s="279"/>
      <c r="D228" s="279"/>
      <c r="E228" s="279"/>
      <c r="F228" s="279"/>
      <c r="G228" s="279"/>
      <c r="H228" s="279"/>
      <c r="I228" s="279"/>
      <c r="J228" s="279"/>
      <c r="K228" s="279"/>
      <c r="L228" s="279"/>
    </row>
    <row r="229" spans="1:12" x14ac:dyDescent="0.2">
      <c r="A229" s="279"/>
      <c r="B229" s="279"/>
      <c r="C229" s="279"/>
      <c r="D229" s="279"/>
      <c r="E229" s="279"/>
      <c r="F229" s="279"/>
      <c r="G229" s="279"/>
      <c r="H229" s="279"/>
      <c r="I229" s="279"/>
      <c r="J229" s="279"/>
      <c r="K229" s="279"/>
      <c r="L229" s="279"/>
    </row>
    <row r="230" spans="1:12" x14ac:dyDescent="0.2">
      <c r="A230" s="279"/>
      <c r="B230" s="279"/>
      <c r="C230" s="279"/>
      <c r="D230" s="279"/>
      <c r="E230" s="279"/>
      <c r="F230" s="279"/>
      <c r="G230" s="279"/>
      <c r="H230" s="279"/>
      <c r="I230" s="279"/>
      <c r="J230" s="279"/>
      <c r="K230" s="279"/>
      <c r="L230" s="279"/>
    </row>
    <row r="231" spans="1:12" x14ac:dyDescent="0.2">
      <c r="A231" s="279"/>
      <c r="B231" s="279"/>
      <c r="C231" s="279"/>
      <c r="D231" s="279"/>
      <c r="E231" s="279"/>
      <c r="F231" s="279"/>
      <c r="G231" s="279"/>
      <c r="H231" s="279"/>
      <c r="I231" s="279"/>
      <c r="J231" s="279"/>
      <c r="K231" s="279"/>
      <c r="L231" s="279"/>
    </row>
    <row r="232" spans="1:12" x14ac:dyDescent="0.2">
      <c r="A232" s="279"/>
      <c r="B232" s="279"/>
      <c r="C232" s="279"/>
      <c r="D232" s="279"/>
      <c r="E232" s="279"/>
      <c r="F232" s="279"/>
      <c r="G232" s="279"/>
      <c r="H232" s="279"/>
      <c r="I232" s="279"/>
      <c r="J232" s="279"/>
      <c r="K232" s="279"/>
      <c r="L232" s="279"/>
    </row>
    <row r="233" spans="1:12" x14ac:dyDescent="0.2">
      <c r="A233" s="279"/>
      <c r="B233" s="279"/>
      <c r="C233" s="279"/>
      <c r="D233" s="279"/>
      <c r="E233" s="279"/>
      <c r="F233" s="279"/>
      <c r="G233" s="279"/>
      <c r="H233" s="279"/>
      <c r="I233" s="279"/>
      <c r="J233" s="279"/>
      <c r="K233" s="279"/>
      <c r="L233" s="279"/>
    </row>
    <row r="234" spans="1:12" x14ac:dyDescent="0.2">
      <c r="A234" s="279"/>
      <c r="B234" s="279"/>
      <c r="C234" s="279"/>
      <c r="D234" s="279"/>
      <c r="E234" s="279"/>
      <c r="F234" s="279"/>
      <c r="G234" s="279"/>
      <c r="H234" s="279"/>
      <c r="I234" s="279"/>
      <c r="J234" s="279"/>
      <c r="K234" s="279"/>
      <c r="L234" s="279"/>
    </row>
    <row r="235" spans="1:12" x14ac:dyDescent="0.2">
      <c r="A235" s="279"/>
      <c r="B235" s="279"/>
      <c r="C235" s="279"/>
      <c r="D235" s="279"/>
      <c r="E235" s="279"/>
      <c r="F235" s="279"/>
      <c r="G235" s="279"/>
      <c r="H235" s="279"/>
      <c r="I235" s="279"/>
      <c r="J235" s="279"/>
      <c r="K235" s="279"/>
      <c r="L235" s="279"/>
    </row>
    <row r="236" spans="1:12" x14ac:dyDescent="0.2">
      <c r="A236" s="279"/>
      <c r="B236" s="279"/>
      <c r="C236" s="279"/>
      <c r="D236" s="279"/>
      <c r="E236" s="279"/>
      <c r="F236" s="279"/>
      <c r="G236" s="279"/>
      <c r="H236" s="279"/>
      <c r="I236" s="279"/>
      <c r="J236" s="279"/>
      <c r="K236" s="279"/>
      <c r="L236" s="279"/>
    </row>
    <row r="237" spans="1:12" x14ac:dyDescent="0.2">
      <c r="A237" s="279"/>
      <c r="B237" s="279"/>
      <c r="C237" s="279"/>
      <c r="D237" s="279"/>
      <c r="E237" s="279"/>
      <c r="F237" s="279"/>
      <c r="G237" s="279"/>
      <c r="H237" s="279"/>
      <c r="I237" s="279"/>
      <c r="J237" s="279"/>
      <c r="K237" s="279"/>
      <c r="L237" s="279"/>
    </row>
    <row r="238" spans="1:12" x14ac:dyDescent="0.2">
      <c r="A238" s="279"/>
      <c r="B238" s="279"/>
      <c r="C238" s="279"/>
      <c r="D238" s="279"/>
      <c r="E238" s="279"/>
      <c r="F238" s="279"/>
      <c r="G238" s="279"/>
      <c r="H238" s="279"/>
      <c r="I238" s="279"/>
      <c r="J238" s="279"/>
      <c r="K238" s="279"/>
      <c r="L238" s="279"/>
    </row>
  </sheetData>
  <mergeCells count="1">
    <mergeCell ref="A220:L238"/>
  </mergeCells>
  <hyperlinks>
    <hyperlink ref="E4" r:id="rId1" xr:uid="{43F47565-7EF6-4EF0-9287-E02DF975BEE5}"/>
    <hyperlink ref="C4" r:id="rId2" xr:uid="{47DA3B57-1D8D-4BA6-B8FD-F9CE36291566}"/>
  </hyperlinks>
  <pageMargins left="0.7" right="0.7" top="0.75" bottom="0.75" header="0.3" footer="0.3"/>
  <pageSetup orientation="portrait"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M55"/>
  <sheetViews>
    <sheetView workbookViewId="0">
      <selection activeCell="D1" sqref="D1"/>
    </sheetView>
  </sheetViews>
  <sheetFormatPr defaultRowHeight="12.75" x14ac:dyDescent="0.2"/>
  <cols>
    <col min="1" max="1" width="14.85546875" style="9" customWidth="1"/>
    <col min="2" max="3" width="12.85546875" bestFit="1" customWidth="1"/>
    <col min="4" max="5" width="15.5703125" bestFit="1" customWidth="1"/>
    <col min="6" max="7" width="11.28515625" style="4" bestFit="1" customWidth="1"/>
    <col min="8" max="8" width="12.85546875" bestFit="1" customWidth="1"/>
    <col min="9" max="9" width="15.42578125" bestFit="1" customWidth="1"/>
    <col min="10" max="10" width="15.5703125" style="4" bestFit="1" customWidth="1"/>
    <col min="11" max="11" width="13.7109375" bestFit="1" customWidth="1"/>
  </cols>
  <sheetData>
    <row r="1" spans="1:11" x14ac:dyDescent="0.2">
      <c r="A1" s="5" t="s">
        <v>558</v>
      </c>
      <c r="B1" s="123"/>
      <c r="C1" s="180"/>
      <c r="D1" s="180"/>
      <c r="E1" s="181"/>
      <c r="F1" s="181"/>
      <c r="G1" s="180"/>
      <c r="H1" s="123"/>
    </row>
    <row r="2" spans="1:11" ht="15" x14ac:dyDescent="0.3">
      <c r="A2" s="5" t="s">
        <v>609</v>
      </c>
      <c r="B2" s="123"/>
      <c r="C2" s="123"/>
      <c r="D2" s="123"/>
      <c r="E2" s="123"/>
      <c r="F2" s="182"/>
      <c r="G2" s="183"/>
      <c r="H2" s="181"/>
      <c r="I2" s="102"/>
    </row>
    <row r="3" spans="1:11" x14ac:dyDescent="0.2">
      <c r="A3" s="5"/>
      <c r="B3" s="123"/>
      <c r="C3" s="123"/>
      <c r="D3" s="123"/>
      <c r="E3" s="123"/>
      <c r="F3" s="23"/>
      <c r="G3" s="23"/>
      <c r="H3" s="123"/>
    </row>
    <row r="4" spans="1:11" x14ac:dyDescent="0.2">
      <c r="A4" s="38" t="s">
        <v>169</v>
      </c>
      <c r="B4" s="108" t="s">
        <v>161</v>
      </c>
      <c r="C4" s="108" t="s">
        <v>161</v>
      </c>
      <c r="D4" s="108" t="s">
        <v>162</v>
      </c>
      <c r="E4" s="108" t="s">
        <v>162</v>
      </c>
      <c r="F4" s="20" t="s">
        <v>160</v>
      </c>
      <c r="G4" s="20" t="s">
        <v>160</v>
      </c>
      <c r="H4" s="20" t="s">
        <v>160</v>
      </c>
      <c r="I4" s="24"/>
      <c r="J4" s="24"/>
    </row>
    <row r="5" spans="1:11" x14ac:dyDescent="0.2">
      <c r="A5" s="5" t="s">
        <v>201</v>
      </c>
      <c r="B5" s="59" t="s">
        <v>160</v>
      </c>
      <c r="C5" s="59" t="s">
        <v>164</v>
      </c>
      <c r="D5" s="59" t="s">
        <v>160</v>
      </c>
      <c r="E5" s="59" t="s">
        <v>166</v>
      </c>
      <c r="F5" s="20" t="s">
        <v>167</v>
      </c>
      <c r="G5" s="20" t="s">
        <v>1</v>
      </c>
      <c r="H5" s="59" t="s">
        <v>0</v>
      </c>
      <c r="I5" s="24"/>
      <c r="J5" s="22"/>
    </row>
    <row r="6" spans="1:11" x14ac:dyDescent="0.2">
      <c r="A6" s="38"/>
      <c r="B6" s="20" t="s">
        <v>105</v>
      </c>
      <c r="C6" s="20" t="s">
        <v>165</v>
      </c>
      <c r="D6" s="20"/>
      <c r="E6" s="20" t="s">
        <v>165</v>
      </c>
      <c r="F6" s="20" t="s">
        <v>168</v>
      </c>
      <c r="G6" s="23"/>
      <c r="H6" s="20" t="s">
        <v>171</v>
      </c>
      <c r="I6" s="49"/>
      <c r="J6" s="24"/>
    </row>
    <row r="7" spans="1:11" x14ac:dyDescent="0.2">
      <c r="A7" s="38"/>
      <c r="B7" s="20"/>
      <c r="C7" s="20"/>
      <c r="D7" s="20"/>
      <c r="E7" s="20"/>
      <c r="F7" s="20"/>
      <c r="G7" s="23"/>
      <c r="H7" s="20"/>
      <c r="I7" s="49"/>
      <c r="J7" s="24"/>
    </row>
    <row r="8" spans="1:11" ht="14.25" x14ac:dyDescent="0.2">
      <c r="A8" s="96" t="s">
        <v>1106</v>
      </c>
      <c r="B8" s="112">
        <f>'JUL,''22'!B139</f>
        <v>0.41550695825049699</v>
      </c>
      <c r="C8" s="112">
        <f>'JUL,''22'!C139</f>
        <v>0.14246</v>
      </c>
      <c r="D8" s="112">
        <f>'JUL,''22'!D139</f>
        <v>9.9206349206349201E-3</v>
      </c>
      <c r="E8" s="112">
        <f>'JUL,''22'!E139</f>
        <v>0.88280000000000003</v>
      </c>
      <c r="F8" s="112">
        <f>8450.6442/9986.6979-1</f>
        <v>-0.1538099695596078</v>
      </c>
      <c r="G8" s="112">
        <f>F8-H8</f>
        <v>7.1640425586847467E-3</v>
      </c>
      <c r="H8" s="112">
        <f>3998.9514/4766.183-1</f>
        <v>-0.16097401211829254</v>
      </c>
      <c r="I8" s="228"/>
      <c r="J8" s="178"/>
    </row>
    <row r="9" spans="1:11" x14ac:dyDescent="0.2">
      <c r="A9" s="96" t="s">
        <v>1104</v>
      </c>
      <c r="B9" s="112">
        <v>0.64356435643564358</v>
      </c>
      <c r="C9" s="112">
        <v>0.19023999999999999</v>
      </c>
      <c r="D9" s="112">
        <v>9.9009900990099011E-3</v>
      </c>
      <c r="E9" s="112">
        <v>1.423E-2</v>
      </c>
      <c r="F9" s="112">
        <v>0.28705415940042855</v>
      </c>
      <c r="G9" s="112">
        <v>1.8126504535498578E-2</v>
      </c>
      <c r="H9" s="112">
        <v>0.26892765486492998</v>
      </c>
      <c r="I9" s="229"/>
      <c r="J9" s="178"/>
    </row>
    <row r="10" spans="1:11" x14ac:dyDescent="0.2">
      <c r="A10" s="96" t="s">
        <v>955</v>
      </c>
      <c r="B10" s="112">
        <v>0.54653465346534658</v>
      </c>
      <c r="C10" s="112">
        <v>0.12461</v>
      </c>
      <c r="D10" s="112">
        <v>0.1306930693069307</v>
      </c>
      <c r="E10" s="112">
        <v>7.4090000000000003E-2</v>
      </c>
      <c r="F10" s="112">
        <v>0.18398779913625085</v>
      </c>
      <c r="G10" s="112">
        <v>2.139883460692027E-2</v>
      </c>
      <c r="H10" s="112">
        <v>0.16258896452933058</v>
      </c>
      <c r="I10" s="179"/>
      <c r="J10" s="178"/>
    </row>
    <row r="11" spans="1:11" x14ac:dyDescent="0.2">
      <c r="A11" s="96" t="s">
        <v>878</v>
      </c>
      <c r="B11" s="112">
        <v>0.65346534653465349</v>
      </c>
      <c r="C11" s="112">
        <v>0.18584000000000001</v>
      </c>
      <c r="D11" s="112">
        <v>1.3861386138613862E-2</v>
      </c>
      <c r="E11" s="112">
        <v>3.0748000000000001E-2</v>
      </c>
      <c r="F11" s="112">
        <v>0.31486420776365853</v>
      </c>
      <c r="G11" s="112">
        <v>2.6081229686654162E-2</v>
      </c>
      <c r="H11" s="112">
        <v>0.28878297807700437</v>
      </c>
      <c r="I11" s="179"/>
      <c r="J11" s="178"/>
    </row>
    <row r="12" spans="1:11" x14ac:dyDescent="0.2">
      <c r="A12" s="96" t="s">
        <v>875</v>
      </c>
      <c r="B12" s="112">
        <v>0.65544554455445547</v>
      </c>
      <c r="C12" s="112">
        <v>0.34956999999999999</v>
      </c>
      <c r="D12" s="112">
        <v>5.9405940594059407E-3</v>
      </c>
      <c r="E12" s="112">
        <v>0.10085</v>
      </c>
      <c r="F12" s="112">
        <v>-4.3843504874478301E-2</v>
      </c>
      <c r="G12" s="112">
        <v>1.8530315096680461E-2</v>
      </c>
      <c r="H12" s="112">
        <v>-6.2373819971158762E-2</v>
      </c>
      <c r="I12" s="179"/>
      <c r="J12" s="178"/>
    </row>
    <row r="13" spans="1:11" x14ac:dyDescent="0.2">
      <c r="A13" s="96" t="s">
        <v>838</v>
      </c>
      <c r="B13" s="112">
        <v>0.64950495049504953</v>
      </c>
      <c r="C13" s="112">
        <v>0.28825000000000001</v>
      </c>
      <c r="D13" s="112">
        <v>1.782178217821782E-2</v>
      </c>
      <c r="E13" s="112">
        <v>0.13117999999999999</v>
      </c>
      <c r="F13" s="112">
        <v>0.21831566243451195</v>
      </c>
      <c r="G13" s="112">
        <v>2.4114029945494497E-2</v>
      </c>
      <c r="H13" s="112">
        <v>0.19420163248901745</v>
      </c>
      <c r="I13" s="211"/>
      <c r="J13" s="177"/>
      <c r="K13" s="181"/>
    </row>
    <row r="14" spans="1:11" x14ac:dyDescent="0.2">
      <c r="A14" s="96" t="s">
        <v>783</v>
      </c>
      <c r="B14" s="112">
        <v>0.63366336633663367</v>
      </c>
      <c r="C14" s="112">
        <v>0.27879999999999999</v>
      </c>
      <c r="D14" s="112">
        <v>4.1584158415841586E-2</v>
      </c>
      <c r="E14" s="112">
        <v>0.13175000000000001</v>
      </c>
      <c r="F14" s="112">
        <v>0.1195992100697012</v>
      </c>
      <c r="G14" s="112">
        <v>2.4249006254700722E-2</v>
      </c>
      <c r="H14" s="112">
        <v>9.5350203815000478E-2</v>
      </c>
      <c r="I14" s="178"/>
      <c r="J14" s="179"/>
      <c r="K14" s="177"/>
    </row>
    <row r="15" spans="1:11" x14ac:dyDescent="0.2">
      <c r="A15" s="19" t="s">
        <v>735</v>
      </c>
      <c r="B15" s="21">
        <v>0.63888888888888884</v>
      </c>
      <c r="C15" s="21">
        <v>0.27292</v>
      </c>
      <c r="D15" s="21">
        <v>3.3730158730158728E-2</v>
      </c>
      <c r="E15" s="21">
        <v>0.12017</v>
      </c>
      <c r="F15" s="112">
        <v>1.3838341300652646E-2</v>
      </c>
      <c r="G15" s="112">
        <v>2.1107019990812992E-2</v>
      </c>
      <c r="H15" s="112">
        <v>-7.2686786901603462E-3</v>
      </c>
      <c r="I15" s="179"/>
      <c r="J15" s="176"/>
    </row>
    <row r="16" spans="1:11" x14ac:dyDescent="0.2">
      <c r="A16" s="19" t="s">
        <v>639</v>
      </c>
      <c r="B16" s="21">
        <v>0.68730000000000002</v>
      </c>
      <c r="C16" s="21">
        <v>0.29616999999999999</v>
      </c>
      <c r="D16" s="21">
        <v>1.3899999999999999E-2</v>
      </c>
      <c r="E16" s="21">
        <v>0.10599</v>
      </c>
      <c r="F16" s="112">
        <v>0.13688530347869499</v>
      </c>
      <c r="G16" s="112">
        <v>2.2975513889944121E-2</v>
      </c>
      <c r="H16" s="112">
        <v>0.11390978958875086</v>
      </c>
      <c r="I16" s="21"/>
      <c r="J16" s="21"/>
    </row>
    <row r="17" spans="1:13" x14ac:dyDescent="0.2">
      <c r="A17" s="96" t="s">
        <v>607</v>
      </c>
      <c r="B17" s="21">
        <v>0.66</v>
      </c>
      <c r="C17" s="21">
        <v>0.28234999999999999</v>
      </c>
      <c r="D17" s="21">
        <v>0.02</v>
      </c>
      <c r="E17" s="21">
        <v>0.11203</v>
      </c>
      <c r="F17" s="112">
        <v>0.32388819012709491</v>
      </c>
      <c r="G17" s="112">
        <v>2.7876374013090288E-2</v>
      </c>
      <c r="H17" s="112">
        <v>0.29601181611400462</v>
      </c>
      <c r="I17" s="21"/>
      <c r="J17" s="21"/>
    </row>
    <row r="18" spans="1:13" x14ac:dyDescent="0.2">
      <c r="A18" s="19" t="s">
        <v>570</v>
      </c>
      <c r="B18" s="21">
        <v>0.61399999999999999</v>
      </c>
      <c r="C18" s="21">
        <v>0.26518999999999998</v>
      </c>
      <c r="D18" s="21">
        <v>0.02</v>
      </c>
      <c r="E18" s="21">
        <v>0.1027</v>
      </c>
      <c r="F18" s="112">
        <v>0.16002887797062137</v>
      </c>
      <c r="G18" s="112">
        <v>2.5977866987040077E-2</v>
      </c>
      <c r="H18" s="112">
        <v>0.1340510109835813</v>
      </c>
      <c r="I18" s="21"/>
      <c r="J18" s="21"/>
    </row>
    <row r="19" spans="1:13" x14ac:dyDescent="0.2">
      <c r="A19" s="96" t="s">
        <v>543</v>
      </c>
      <c r="B19" s="21">
        <v>0.59599999999999997</v>
      </c>
      <c r="C19" s="21">
        <v>0.27892</v>
      </c>
      <c r="D19" s="21">
        <v>0.01</v>
      </c>
      <c r="E19" s="21">
        <v>7.2929999999999995E-2</v>
      </c>
      <c r="F19" s="21">
        <v>2.1117789743452745E-2</v>
      </c>
      <c r="G19" s="21">
        <v>2.1142578483008819E-2</v>
      </c>
      <c r="H19" s="188">
        <v>-2.4788739556074086E-5</v>
      </c>
      <c r="I19" s="21"/>
      <c r="J19" s="21"/>
    </row>
    <row r="20" spans="1:13" x14ac:dyDescent="0.2">
      <c r="A20" s="19" t="s">
        <v>469</v>
      </c>
      <c r="B20" s="21">
        <v>0.46500000000000002</v>
      </c>
      <c r="C20" s="21">
        <v>0.19317999999999999</v>
      </c>
      <c r="D20" s="21">
        <v>0.01</v>
      </c>
      <c r="E20" s="21">
        <v>9.214E-2</v>
      </c>
      <c r="F20" s="21">
        <v>0.15063364504652954</v>
      </c>
      <c r="G20" s="21">
        <v>2.2812853452125914E-2</v>
      </c>
      <c r="H20" s="21">
        <v>0.12782079159440363</v>
      </c>
      <c r="I20" s="21"/>
      <c r="J20" s="21"/>
    </row>
    <row r="21" spans="1:13" s="34" customFormat="1" x14ac:dyDescent="0.2">
      <c r="A21" s="32" t="s">
        <v>433</v>
      </c>
      <c r="B21" s="21">
        <v>0.30399999999999999</v>
      </c>
      <c r="C21" s="21">
        <v>0.12859000000000001</v>
      </c>
      <c r="D21" s="21">
        <v>0.14199999999999999</v>
      </c>
      <c r="E21" s="21">
        <v>0.17416999999999999</v>
      </c>
      <c r="F21" s="21">
        <v>0.26464532105141436</v>
      </c>
      <c r="G21" s="21">
        <v>3.0107147862230121E-2</v>
      </c>
      <c r="H21" s="21">
        <v>0.23453817318918424</v>
      </c>
      <c r="I21" s="24"/>
      <c r="J21" s="24"/>
      <c r="K21" s="14"/>
    </row>
    <row r="22" spans="1:13" s="34" customFormat="1" x14ac:dyDescent="0.2">
      <c r="A22" s="32" t="s">
        <v>394</v>
      </c>
      <c r="B22" s="21">
        <v>0.44800000000000001</v>
      </c>
      <c r="C22" s="21">
        <v>0.21176</v>
      </c>
      <c r="D22" s="21">
        <v>9.6000000000000002E-2</v>
      </c>
      <c r="E22" s="21">
        <v>9.7750000000000004E-2</v>
      </c>
      <c r="F22" s="21">
        <v>-0.36997838899122026</v>
      </c>
      <c r="G22" s="21">
        <v>1.4877741973849556E-2</v>
      </c>
      <c r="H22" s="21">
        <v>-0.38485257420441998</v>
      </c>
      <c r="I22" s="24"/>
      <c r="J22" s="24"/>
      <c r="K22" s="14"/>
      <c r="L22" s="14"/>
      <c r="M22" s="14"/>
    </row>
    <row r="23" spans="1:13" s="34" customFormat="1" x14ac:dyDescent="0.2">
      <c r="A23" s="32" t="s">
        <v>364</v>
      </c>
      <c r="B23" s="24">
        <v>0.55200000000000005</v>
      </c>
      <c r="C23" s="24">
        <v>0.22986000000000001</v>
      </c>
      <c r="D23" s="24">
        <v>2.4E-2</v>
      </c>
      <c r="E23" s="21">
        <v>3.1640000000000001E-2</v>
      </c>
      <c r="F23" s="21">
        <v>5.493962610589409E-2</v>
      </c>
      <c r="G23" s="21">
        <v>1.9647598781642392E-2</v>
      </c>
      <c r="H23" s="21">
        <v>3.529202732425174E-2</v>
      </c>
      <c r="I23" s="24"/>
      <c r="J23" s="24"/>
      <c r="K23" s="14"/>
      <c r="L23" s="14"/>
      <c r="M23" s="14"/>
    </row>
    <row r="24" spans="1:13" s="34" customFormat="1" x14ac:dyDescent="0.2">
      <c r="A24" s="32" t="s">
        <v>333</v>
      </c>
      <c r="B24" s="24">
        <v>0.56000000000000005</v>
      </c>
      <c r="C24" s="24">
        <v>0.24664</v>
      </c>
      <c r="D24" s="24">
        <v>1.7999999999999999E-2</v>
      </c>
      <c r="E24" s="21">
        <v>3.0110000000000001E-2</v>
      </c>
      <c r="F24" s="21">
        <v>0.15794243570111566</v>
      </c>
      <c r="G24" s="21">
        <v>2.1756585321910354E-2</v>
      </c>
      <c r="H24" s="21">
        <v>0.13619201289933092</v>
      </c>
      <c r="I24" s="24"/>
      <c r="J24" s="24"/>
      <c r="K24" s="14"/>
      <c r="L24" s="14"/>
      <c r="M24" s="14"/>
    </row>
    <row r="25" spans="1:13" x14ac:dyDescent="0.2">
      <c r="A25" s="32" t="s">
        <v>303</v>
      </c>
      <c r="B25" s="24">
        <v>0.56999999999999995</v>
      </c>
      <c r="C25" s="24">
        <v>0.25151000000000001</v>
      </c>
      <c r="D25" s="24">
        <v>1.7999999999999999E-2</v>
      </c>
      <c r="E25" s="21">
        <v>2.6950000000000002E-2</v>
      </c>
      <c r="F25" s="21">
        <v>4.9119556688679511E-2</v>
      </c>
      <c r="G25" s="21">
        <v>1.9103768039250086E-2</v>
      </c>
      <c r="H25" s="21">
        <v>3.0012680704996946E-2</v>
      </c>
      <c r="I25" s="21"/>
      <c r="J25" s="21"/>
      <c r="K25" s="2"/>
      <c r="L25" s="2"/>
      <c r="M25" s="2"/>
    </row>
    <row r="26" spans="1:13" x14ac:dyDescent="0.2">
      <c r="A26" s="32" t="s">
        <v>242</v>
      </c>
      <c r="B26" s="24">
        <v>0.50800000000000001</v>
      </c>
      <c r="C26" s="24">
        <v>0.24027999999999999</v>
      </c>
      <c r="D26" s="24">
        <v>0.01</v>
      </c>
      <c r="E26" s="21">
        <v>2.6349999999999998E-2</v>
      </c>
      <c r="F26" s="21">
        <v>0.10882047938955197</v>
      </c>
      <c r="G26" s="21">
        <v>1.8885951725691158E-2</v>
      </c>
      <c r="H26" s="21">
        <v>8.9934527663860703E-2</v>
      </c>
      <c r="I26" s="21"/>
      <c r="J26" s="21"/>
      <c r="K26" s="2"/>
    </row>
    <row r="27" spans="1:13" x14ac:dyDescent="0.2">
      <c r="A27" s="19" t="s">
        <v>486</v>
      </c>
      <c r="B27" s="21">
        <v>0.45800000000000002</v>
      </c>
      <c r="C27" s="21">
        <v>0.23480000000000001</v>
      </c>
      <c r="D27" s="21">
        <v>3.2000000000000001E-2</v>
      </c>
      <c r="E27" s="21">
        <v>2.75E-2</v>
      </c>
      <c r="F27" s="21">
        <v>0.28684576934543649</v>
      </c>
      <c r="G27" s="21">
        <v>2.3041809444547645E-2</v>
      </c>
      <c r="H27" s="21">
        <v>0.26380395990088884</v>
      </c>
      <c r="I27" s="21"/>
      <c r="J27" s="21"/>
    </row>
    <row r="28" spans="1:13" x14ac:dyDescent="0.2">
      <c r="A28" s="19" t="s">
        <v>487</v>
      </c>
      <c r="B28" s="21">
        <v>0.35199999999999998</v>
      </c>
      <c r="C28" s="21">
        <v>0.17449999999999999</v>
      </c>
      <c r="D28" s="21">
        <v>0.04</v>
      </c>
      <c r="E28" s="21">
        <v>4.7500000000000001E-2</v>
      </c>
      <c r="F28" s="21">
        <v>-0.22100533731444327</v>
      </c>
      <c r="G28" s="21">
        <v>1.2654337969508961E-2</v>
      </c>
      <c r="H28" s="21">
        <v>-0.23365967528395223</v>
      </c>
      <c r="I28" s="21"/>
      <c r="J28" s="21"/>
    </row>
    <row r="29" spans="1:13" x14ac:dyDescent="0.2">
      <c r="A29" s="19"/>
      <c r="B29" s="21"/>
      <c r="C29" s="21"/>
      <c r="D29" s="21"/>
      <c r="E29" s="21"/>
      <c r="F29" s="21"/>
      <c r="G29" s="21"/>
      <c r="H29" s="21"/>
      <c r="I29" s="21"/>
      <c r="J29" s="21"/>
    </row>
    <row r="30" spans="1:13" x14ac:dyDescent="0.2">
      <c r="A30" s="19"/>
      <c r="B30" s="21"/>
      <c r="C30" s="21"/>
      <c r="D30" s="21"/>
      <c r="E30" s="21"/>
      <c r="F30" s="21"/>
      <c r="G30" s="21"/>
      <c r="H30" s="21"/>
      <c r="I30" s="21"/>
      <c r="J30" s="21"/>
    </row>
    <row r="31" spans="1:13" ht="12.75" customHeight="1" x14ac:dyDescent="0.2">
      <c r="A31" s="19"/>
      <c r="B31" s="21"/>
      <c r="C31" s="21"/>
      <c r="D31" s="21"/>
      <c r="E31" s="21"/>
      <c r="H31" s="24"/>
      <c r="J31"/>
    </row>
    <row r="32" spans="1:13" x14ac:dyDescent="0.2">
      <c r="A32" s="32"/>
      <c r="B32" s="21"/>
      <c r="C32" s="21"/>
      <c r="D32" s="21"/>
      <c r="E32" s="21"/>
      <c r="H32" s="24"/>
      <c r="J32"/>
    </row>
    <row r="33" customFormat="1" x14ac:dyDescent="0.2"/>
    <row r="34" customFormat="1" x14ac:dyDescent="0.2"/>
    <row r="35" customFormat="1" x14ac:dyDescent="0.2"/>
    <row r="36" customFormat="1" x14ac:dyDescent="0.2"/>
    <row r="37" customFormat="1" x14ac:dyDescent="0.2"/>
    <row r="38" customFormat="1" x14ac:dyDescent="0.2"/>
    <row r="39" customFormat="1" ht="13.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1:10" x14ac:dyDescent="0.2">
      <c r="A49"/>
      <c r="F49"/>
      <c r="G49"/>
      <c r="J49"/>
    </row>
    <row r="50" spans="1:10" x14ac:dyDescent="0.2">
      <c r="A50"/>
      <c r="F50"/>
      <c r="G50"/>
      <c r="I50" s="4"/>
    </row>
    <row r="51" spans="1:10" x14ac:dyDescent="0.2">
      <c r="A51"/>
      <c r="F51"/>
      <c r="G51"/>
      <c r="I51" s="4"/>
    </row>
    <row r="52" spans="1:10" x14ac:dyDescent="0.2">
      <c r="B52" s="21"/>
      <c r="C52" s="21"/>
      <c r="D52" s="21"/>
      <c r="E52" s="21"/>
      <c r="F52" s="25"/>
      <c r="H52" s="4"/>
      <c r="I52" s="4"/>
    </row>
    <row r="53" spans="1:10" x14ac:dyDescent="0.2">
      <c r="B53" s="21"/>
      <c r="C53" s="21"/>
      <c r="D53" s="21"/>
      <c r="E53" s="21"/>
      <c r="F53" s="25"/>
      <c r="H53" s="4"/>
      <c r="I53" s="4"/>
    </row>
    <row r="54" spans="1:10" x14ac:dyDescent="0.2">
      <c r="B54" s="21"/>
      <c r="C54" s="21"/>
      <c r="D54" s="21"/>
      <c r="E54" s="21"/>
      <c r="F54" s="25"/>
      <c r="H54" s="4"/>
    </row>
    <row r="55" spans="1:10" x14ac:dyDescent="0.2">
      <c r="B55" s="21"/>
      <c r="C55" s="21"/>
      <c r="D55" s="21"/>
      <c r="E55" s="21"/>
      <c r="F55" s="25"/>
      <c r="H55" s="4"/>
    </row>
  </sheetData>
  <phoneticPr fontId="0" type="noConversion"/>
  <pageMargins left="0.25" right="0.25" top="0.5" bottom="0.5" header="0.5" footer="0.5"/>
  <pageSetup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JUL,'22</vt:lpstr>
      <vt:lpstr>YTD_LIST</vt:lpstr>
      <vt:lpstr>JUN,'22</vt:lpstr>
      <vt:lpstr>MAY,22</vt:lpstr>
      <vt:lpstr>APR,'22</vt:lpstr>
      <vt:lpstr>MAR,'22</vt:lpstr>
      <vt:lpstr>FEB,'22</vt:lpstr>
      <vt:lpstr>JAN,'22</vt:lpstr>
      <vt:lpstr>DIV ACTIONS</vt:lpstr>
      <vt:lpstr>ARISTOCRATS</vt:lpstr>
      <vt:lpstr>HYDA and DA</vt:lpstr>
      <vt:lpstr>PAYERS</vt:lpstr>
      <vt:lpstr>PAYOUTS AND YIELDS</vt:lpstr>
      <vt:lpstr>'JUL,''22'!OLE_LINK1</vt:lpstr>
    </vt:vector>
  </TitlesOfParts>
  <Company>Standard &amp; Poor's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HSILVERBLA</dc:creator>
  <cp:lastModifiedBy>Silverblatt, Howard</cp:lastModifiedBy>
  <cp:lastPrinted>2020-01-17T15:53:23Z</cp:lastPrinted>
  <dcterms:created xsi:type="dcterms:W3CDTF">2002-12-17T20:42:05Z</dcterms:created>
  <dcterms:modified xsi:type="dcterms:W3CDTF">2022-07-22T12:41:06Z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e4321fe-1db3-4305-a2cc-aad91140672d_Enabled">
    <vt:lpwstr>true</vt:lpwstr>
  </property>
  <property fmtid="{D5CDD505-2E9C-101B-9397-08002B2CF9AE}" pid="3" name="MSIP_Label_1e4321fe-1db3-4305-a2cc-aad91140672d_SetDate">
    <vt:lpwstr>2022-06-10T13:20:58Z</vt:lpwstr>
  </property>
  <property fmtid="{D5CDD505-2E9C-101B-9397-08002B2CF9AE}" pid="4" name="MSIP_Label_1e4321fe-1db3-4305-a2cc-aad91140672d_Method">
    <vt:lpwstr>Privileged</vt:lpwstr>
  </property>
  <property fmtid="{D5CDD505-2E9C-101B-9397-08002B2CF9AE}" pid="5" name="MSIP_Label_1e4321fe-1db3-4305-a2cc-aad91140672d_Name">
    <vt:lpwstr>External</vt:lpwstr>
  </property>
  <property fmtid="{D5CDD505-2E9C-101B-9397-08002B2CF9AE}" pid="6" name="MSIP_Label_1e4321fe-1db3-4305-a2cc-aad91140672d_SiteId">
    <vt:lpwstr>8f3e36ea-8039-4b40-81a7-7dc0599e8645</vt:lpwstr>
  </property>
  <property fmtid="{D5CDD505-2E9C-101B-9397-08002B2CF9AE}" pid="7" name="MSIP_Label_1e4321fe-1db3-4305-a2cc-aad91140672d_ActionId">
    <vt:lpwstr>fcac096c-a9ef-4edf-8152-a90b3064c4dc</vt:lpwstr>
  </property>
  <property fmtid="{D5CDD505-2E9C-101B-9397-08002B2CF9AE}" pid="8" name="MSIP_Label_1e4321fe-1db3-4305-a2cc-aad91140672d_ContentBits">
    <vt:lpwstr>0</vt:lpwstr>
  </property>
</Properties>
</file>